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lavio.gruba\Desktop\Agepar 18 12 2023\CONTABILIDADE REGULATÓRIA - PROTOCOLO 20.707.353-9\Consulta Pública\"/>
    </mc:Choice>
  </mc:AlternateContent>
  <bookViews>
    <workbookView xWindow="0" yWindow="0" windowWidth="28800" windowHeight="11835"/>
  </bookViews>
  <sheets>
    <sheet name="Série Histórica IPCA" sheetId="9" r:id="rId1"/>
    <sheet name="Modelo de Papel de Trabalho" sheetId="1" r:id="rId2"/>
    <sheet name="Matriz de Riscos e Controles" sheetId="3" r:id="rId3"/>
    <sheet name="Orientações" sheetId="4" r:id="rId4"/>
    <sheet name="Fontes_Vulnerabilidades" sheetId="5" r:id="rId5"/>
    <sheet name="Escalas Impacto Probabilidade" sheetId="6" r:id="rId6"/>
    <sheet name="Escala Controle Níveis de Risco" sheetId="7" r:id="rId7"/>
    <sheet name="Identif_Análise_Risco_Controle" sheetId="2" r:id="rId8"/>
  </sheets>
  <externalReferences>
    <externalReference r:id="rId9"/>
  </externalReferences>
  <definedNames>
    <definedName name="_xlnm.Print_Area" localSheetId="1">'Modelo de Papel de Trabalho'!$A$1:$K$23</definedName>
    <definedName name="_xlnm.Print_Area" localSheetId="0">'Série Histórica IPCA'!$A$1:$I$400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J21" i="1" l="1"/>
  <c r="J20" i="1"/>
  <c r="J19" i="1"/>
  <c r="K19" i="1" s="1"/>
  <c r="J18" i="1"/>
  <c r="K18" i="1" s="1"/>
  <c r="J17" i="1"/>
  <c r="K17" i="1" s="1"/>
  <c r="J16" i="1"/>
  <c r="K16" i="1" s="1"/>
  <c r="J15" i="1"/>
  <c r="K15" i="1" s="1"/>
  <c r="J14" i="1"/>
  <c r="J13" i="1"/>
  <c r="J12" i="1"/>
  <c r="K29" i="1"/>
  <c r="K28" i="1"/>
  <c r="K25" i="1"/>
  <c r="K24" i="1"/>
  <c r="K21" i="1"/>
  <c r="K20" i="1"/>
  <c r="K14" i="1"/>
  <c r="K13" i="1"/>
  <c r="K12" i="1"/>
  <c r="G11" i="1"/>
  <c r="J11" i="1" s="1"/>
  <c r="G10" i="1"/>
  <c r="J10" i="1" s="1"/>
  <c r="K396" i="9"/>
  <c r="L396" i="9" s="1"/>
  <c r="I16" i="3"/>
  <c r="J16" i="3" s="1"/>
  <c r="K16" i="3" s="1"/>
  <c r="E16" i="3"/>
  <c r="F16" i="3" s="1"/>
  <c r="L16" i="3" s="1"/>
  <c r="I15" i="3"/>
  <c r="E15" i="3"/>
  <c r="F15" i="3" s="1"/>
  <c r="L15" i="3" s="1"/>
  <c r="I14" i="3"/>
  <c r="J14" i="3" s="1"/>
  <c r="K14" i="3" s="1"/>
  <c r="E14" i="3"/>
  <c r="F14" i="3" s="1"/>
  <c r="L14" i="3" s="1"/>
  <c r="I13" i="3"/>
  <c r="E13" i="3"/>
  <c r="F13" i="3" s="1"/>
  <c r="L13" i="3" s="1"/>
  <c r="I12" i="3"/>
  <c r="E12" i="3"/>
  <c r="F12" i="3" s="1"/>
  <c r="L12" i="3" s="1"/>
  <c r="I11" i="3"/>
  <c r="E11" i="3"/>
  <c r="F11" i="3" s="1"/>
  <c r="L11" i="3" s="1"/>
  <c r="I10" i="3"/>
  <c r="E10" i="3"/>
  <c r="F10" i="3" s="1"/>
  <c r="L10" i="3" s="1"/>
  <c r="I9" i="3"/>
  <c r="J9" i="3" s="1"/>
  <c r="K9" i="3" s="1"/>
  <c r="E9" i="3"/>
  <c r="F9" i="3" s="1"/>
  <c r="L9" i="3" s="1"/>
  <c r="I8" i="3"/>
  <c r="J8" i="3" s="1"/>
  <c r="K8" i="3" s="1"/>
  <c r="E8" i="3"/>
  <c r="F8" i="3" s="1"/>
  <c r="L8" i="3" s="1"/>
  <c r="K26" i="1" l="1"/>
  <c r="J10" i="3"/>
  <c r="K10" i="3" s="1"/>
  <c r="J15" i="3"/>
  <c r="K15" i="3" s="1"/>
  <c r="J11" i="3"/>
  <c r="K11" i="3" s="1"/>
  <c r="J12" i="3"/>
  <c r="K12" i="3" s="1"/>
  <c r="J13" i="3"/>
  <c r="K13" i="3" s="1"/>
  <c r="K11" i="1"/>
  <c r="K10" i="1"/>
  <c r="K30" i="1"/>
</calcChain>
</file>

<file path=xl/comments1.xml><?xml version="1.0" encoding="utf-8"?>
<comments xmlns="http://schemas.openxmlformats.org/spreadsheetml/2006/main">
  <authors>
    <author>Andre de Alcantara Campos</author>
  </authors>
  <commentList>
    <comment ref="A9" authorId="0" shapeId="0">
      <text>
        <r>
          <rPr>
            <sz val="9"/>
            <color indexed="81"/>
            <rFont val="Segoe UI"/>
            <family val="2"/>
          </rPr>
          <t>Registrar o número do processo ou outra informação que individualize o objeto a ser verificado no procedimento de auditoria (CPF, CNPJ, nº do convênio, etc)</t>
        </r>
      </text>
    </comment>
    <comment ref="B9" authorId="0" shapeId="0">
      <text>
        <r>
          <rPr>
            <sz val="9"/>
            <color indexed="81"/>
            <rFont val="Segoe UI"/>
            <family val="2"/>
          </rPr>
          <t>O conteúdo das colunas deve variar de acordo com a base de dados disponibilizada pela concessionária (separado por área ou por processo auditado, por exemplo), de acordo com os objetivos da auditoria. Portanto, a customização do Papel de Trabalho deve ser feita de forma a atender às necessidades do trabalho.
Em regra, os campos devem espelhar a estrutura de dados definida no Manual de Contabilidade Regulatória (exemplos: Nota Explicativa do Ativo Imobilizado Atualizado, relação de convênios firmados, relação de processos licitatórios de aquisição de ativos concluídos, etc).
Exemplo: amostra de procesos licitatórios concluídos
i) Número do processo;
ii) Tipo (pregão, concorrência, leilão, tomada de preço, dispensa ou inexigibilidade;
iii) Beneficiário/Fornecedor;
iv) Objeto (aquisição de tubos, aquisição de válvulas, contratação de serviços para obras, contratação de empreiteiros, dentre outros);
v) valor do objeto contratado;
vi) data da aquisição;
vii) data de início de operação do ativo;
viii) índice de atualização monetária;
ix) valor atualizado;
x) depreciação calculada;
xi) valor da depreciação atualizado;
xii) saldo residual do ativo; 
xiii) Outras informações julgadas necessárias.</t>
        </r>
      </text>
    </comment>
    <comment ref="K9" authorId="0" shapeId="0">
      <text>
        <r>
          <rPr>
            <sz val="9"/>
            <color indexed="81"/>
            <rFont val="Segoe UI"/>
            <family val="2"/>
          </rPr>
          <t xml:space="preserve">Registrar observações específicas da equipe de auditoria eventualmente existentes em relação ao item selecionado.
Por exemplo, pode-se registrar a aplicação de um critério específico para a seleção do item, como a existência de denúncia ou alguma criticidade ou risco específico.
No exemplo, serão selecionados todos os valores encontrados que serão adicionados à BAR, pela metodologia de atualização do valor do ativo. </t>
        </r>
      </text>
    </comment>
    <comment ref="K32" authorId="0" shapeId="0">
      <text>
        <r>
          <rPr>
            <sz val="9"/>
            <color indexed="81"/>
            <rFont val="Segoe UI"/>
            <family val="2"/>
          </rPr>
          <t>Informar o critério de seleção utilizado para definição da amostra (amostragem estatística, amostra aleatória, materialidade, julgamento, criticidade, relevância).</t>
        </r>
      </text>
    </comment>
  </commentList>
</comments>
</file>

<file path=xl/comments2.xml><?xml version="1.0" encoding="utf-8"?>
<comments xmlns="http://schemas.openxmlformats.org/spreadsheetml/2006/main">
  <authors>
    <author>SERGIM</author>
    <author>Ana Lucia Carvalho Jardim Ferreira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Importar da aba IDENTIFICAÇÃO-AVALIAÇÃO RISCOS</t>
        </r>
      </text>
    </comment>
    <comment ref="B6" authorId="0" shapeId="0">
      <text>
        <r>
          <rPr>
            <sz val="9"/>
            <color indexed="81"/>
            <rFont val="Segoe UI"/>
            <family val="2"/>
          </rPr>
          <t>Importar da aba IDENTIFICAÇÃO-AVALIAÇÃO RISCOS</t>
        </r>
      </text>
    </comment>
    <comment ref="C7" authorId="1" shapeId="0">
      <text>
        <r>
          <rPr>
            <sz val="9"/>
            <color indexed="81"/>
            <rFont val="Segoe UI"/>
            <family val="2"/>
          </rPr>
          <t>Avaliar o impacto do risco com base nos critérios sugeridos na aba "Escalas de Impacto e Probabilidade".</t>
        </r>
      </text>
    </comment>
    <comment ref="D7" authorId="1" shapeId="0">
      <text>
        <r>
          <rPr>
            <sz val="9"/>
            <color indexed="81"/>
            <rFont val="Segoe UI"/>
            <family val="2"/>
          </rPr>
          <t>Avaliar o impacto do risco com base nos critérios sugeridos na aba "Escalas de Impacto e Probabilidade".</t>
        </r>
      </text>
    </comment>
    <comment ref="E7" authorId="1" shapeId="0">
      <text>
        <r>
          <rPr>
            <sz val="9"/>
            <color indexed="81"/>
            <rFont val="Segoe UI"/>
            <family val="2"/>
          </rPr>
          <t xml:space="preserve">Risco considerado independente dos controles. Calculado automaticamente = Impacto x Probabilidade [1 a 100]
</t>
        </r>
      </text>
    </comment>
    <comment ref="G7" authorId="1" shapeId="0">
      <text>
        <r>
          <rPr>
            <sz val="9"/>
            <color indexed="81"/>
            <rFont val="Segoe UI"/>
            <family val="2"/>
          </rPr>
          <t>Controles internos (respostas aos riscos) que a gestão adota para gerenciar o risco</t>
        </r>
      </text>
    </comment>
    <comment ref="H7" authorId="1" shapeId="0">
      <text>
        <r>
          <rPr>
            <sz val="9"/>
            <color indexed="81"/>
            <rFont val="Segoe UI"/>
            <family val="2"/>
          </rPr>
          <t>Avaliação dos controles desenhados para o respectivo risco (consultar a respectiva escala na aba "Escala Controles e Níveis Risco")</t>
        </r>
      </text>
    </comment>
    <comment ref="J7" authorId="1" shapeId="0">
      <text>
        <r>
          <rPr>
            <sz val="9"/>
            <color indexed="81"/>
            <rFont val="Segoe UI"/>
            <family val="2"/>
          </rPr>
          <t>Risco que permanece após a resposta da administração. É resultado da multiplicação RI x RC. É calculado automaticamente</t>
        </r>
      </text>
    </comment>
  </commentList>
</comments>
</file>

<file path=xl/comments3.xml><?xml version="1.0" encoding="utf-8"?>
<comments xmlns="http://schemas.openxmlformats.org/spreadsheetml/2006/main">
  <authors>
    <author>SERGIM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Registrar os principais Objetivos relacionados ao objeto da auditoria</t>
        </r>
      </text>
    </comment>
    <comment ref="B6" authorId="0" shapeId="0">
      <text>
        <r>
          <rPr>
            <sz val="9"/>
            <color indexed="81"/>
            <rFont val="Segoe UI"/>
            <family val="2"/>
          </rPr>
          <t>Identificar os principais riscos que ameaçam o atingimento do respectivo Objetivo.</t>
        </r>
      </text>
    </comment>
    <comment ref="C6" authorId="0" shapeId="0">
      <text>
        <r>
          <rPr>
            <sz val="9"/>
            <color indexed="81"/>
            <rFont val="Segoe UI"/>
            <family val="2"/>
          </rPr>
          <t>Relacionar as Fontes do Risco com base na aba "Fontes de Risco"</t>
        </r>
      </text>
    </comment>
    <comment ref="D6" authorId="0" shapeId="0">
      <text>
        <r>
          <rPr>
            <sz val="9"/>
            <color indexed="81"/>
            <rFont val="Segoe UI"/>
            <family val="2"/>
          </rPr>
          <t>Relacionar as possíveis Causas do risco (fonte + vulnerabilidade), considerando as orientações da aba "fontes de risco"</t>
        </r>
      </text>
    </comment>
    <comment ref="E6" authorId="0" shapeId="0">
      <text>
        <r>
          <rPr>
            <sz val="9"/>
            <color indexed="81"/>
            <rFont val="Segoe UI"/>
            <family val="2"/>
          </rPr>
          <t>Relacionar as possíveis Consequências, em caso de materialização do evento de risco</t>
        </r>
      </text>
    </comment>
  </commentList>
</comments>
</file>

<file path=xl/sharedStrings.xml><?xml version="1.0" encoding="utf-8"?>
<sst xmlns="http://schemas.openxmlformats.org/spreadsheetml/2006/main" count="717" uniqueCount="259">
  <si>
    <t>SÉRIE HISTÓRICA DO IPCA</t>
  </si>
  <si>
    <t xml:space="preserve">    VARIAÇÃO</t>
  </si>
  <si>
    <t>ANO</t>
  </si>
  <si>
    <t>MÊS</t>
  </si>
  <si>
    <t>NÚMERO ÍNDICE</t>
  </si>
  <si>
    <t>(%)</t>
  </si>
  <si>
    <t>(DEZ 93 = 100)</t>
  </si>
  <si>
    <t>NO</t>
  </si>
  <si>
    <t>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</si>
  <si>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</si>
  <si>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</si>
  <si>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</si>
  <si>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</si>
  <si>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</si>
  <si>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</si>
  <si>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</si>
  <si>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</si>
  <si>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</si>
  <si>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</si>
  <si>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</si>
  <si>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</si>
  <si>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Fonte: IBGE, Diretoria de Pesquisas, Coordenação de Índices de Preços, </t>
  </si>
  <si>
    <t>Sistema Nacional de Índices de Preços ao Consumidor.</t>
  </si>
  <si>
    <t xml:space="preserve"> </t>
  </si>
  <si>
    <t xml:space="preserve">Uso interno da AGEPAR. </t>
  </si>
  <si>
    <t>PAPEL DE TRABALHO - SELEÇÃO DE AMOSTRAS</t>
  </si>
  <si>
    <t>Questão/Subquestão de Auditoria:</t>
  </si>
  <si>
    <t>Avaliação do cumprimento do Manual de Contabilidade Regulatória</t>
  </si>
  <si>
    <t>Data-base:</t>
  </si>
  <si>
    <r>
      <t xml:space="preserve">Objetivo: </t>
    </r>
    <r>
      <rPr>
        <sz val="12"/>
        <rFont val="Calibri"/>
        <family val="2"/>
        <scheme val="minor"/>
      </rPr>
      <t>O Objetivo desse papel de trabalho é examinar substantivamente (por visualização de Nota fiscal, contrato, e etc), se o valor contábil apresentado pela concessionária está em conformidade com o cálculado.</t>
    </r>
  </si>
  <si>
    <r>
      <t xml:space="preserve">Conclusão: </t>
    </r>
    <r>
      <rPr>
        <sz val="12"/>
        <rFont val="Calibri"/>
        <family val="2"/>
        <scheme val="minor"/>
      </rPr>
      <t>Concluímos satisfatório o teste uma vez que foram encontradas divergências mas todas elas foram justificadas por meio de documentos comprobatórios e fidedignos.</t>
    </r>
  </si>
  <si>
    <t>Identificação</t>
  </si>
  <si>
    <t>Fornecedor/Beneficiário</t>
  </si>
  <si>
    <t>Valor</t>
  </si>
  <si>
    <t>Data da aquisição</t>
  </si>
  <si>
    <t>Data de Início de Operação</t>
  </si>
  <si>
    <t>Índice de Correção</t>
  </si>
  <si>
    <t>Valor Contábil Atualizado Calculado</t>
  </si>
  <si>
    <t>Valor Contábil Atualizado Apresentado pela Concessionária</t>
  </si>
  <si>
    <t>Selecionar</t>
  </si>
  <si>
    <t>Diferença</t>
  </si>
  <si>
    <t>Observações</t>
  </si>
  <si>
    <t>xxxx1</t>
  </si>
  <si>
    <t>Empreiteira ABC</t>
  </si>
  <si>
    <t>xxxx2</t>
  </si>
  <si>
    <t>Empreiteiro CDE</t>
  </si>
  <si>
    <t>x</t>
  </si>
  <si>
    <t>Total de Itens (A):</t>
  </si>
  <si>
    <t>Total de Itens Selecionados (B):</t>
  </si>
  <si>
    <t>% (B/A):</t>
  </si>
  <si>
    <t>Valor Total do Universo (C):</t>
  </si>
  <si>
    <t>Valor Total dos Itens Selecionados (D):</t>
  </si>
  <si>
    <t>% (D/C):</t>
  </si>
  <si>
    <t>Critério:</t>
  </si>
  <si>
    <t>Materialidade</t>
  </si>
  <si>
    <t>MATRIZ DE RISCOS E CONTROLES</t>
  </si>
  <si>
    <t>Objetivo-Chave</t>
  </si>
  <si>
    <t>Risco-Chave</t>
  </si>
  <si>
    <t>Avaliação do Risco Inerente</t>
  </si>
  <si>
    <t>Avaliação do Risco Residual</t>
  </si>
  <si>
    <t>Tipo de Teste</t>
  </si>
  <si>
    <t>Conclusão do auditor</t>
  </si>
  <si>
    <t>Questão de Auditoria</t>
  </si>
  <si>
    <t>Impacto</t>
  </si>
  <si>
    <t>Probabilidade</t>
  </si>
  <si>
    <t>Risco Inerente (RI)</t>
  </si>
  <si>
    <t>Controles Existentes</t>
  </si>
  <si>
    <t>Avaliação Preliminar dos Controles - Risco de Controle (RC)</t>
  </si>
  <si>
    <t>Risco Residual (RR)</t>
  </si>
  <si>
    <t>Registros contábeis</t>
  </si>
  <si>
    <t>Não conformidade</t>
  </si>
  <si>
    <t>Orientações para preenchimento da Matriz de Riscos e Controles</t>
  </si>
  <si>
    <t>Avaliar o impacto do risco com base nos critérios sugeridos na aba "Escalas de Impacto e Probabilidade".</t>
  </si>
  <si>
    <t>Avaliar a probabilidade do risco com base nos critérios sugeridos na aba "Escalas de Impacto e Probabilidade".</t>
  </si>
  <si>
    <t>Risco a que uma organização está exposta sem considerar quaisquer ações gerenciais que possam reduzir a probbilidade de sua ocorrência ou seu impacto. Calculado automaticamente = Impacto x Probabilidade [1 a 100]</t>
  </si>
  <si>
    <t>Avaliação de RI com base na "Escala de Avaliação dos Níveis de Risco" da aba "Escala Controles e Níveis Risco".</t>
  </si>
  <si>
    <t>Avaliação preliminar dos Controles e do Risco de Controle (RC)</t>
  </si>
  <si>
    <t>Avaliação dos controles desenhados para o respectivo risco (consultar a respectiva escala na aba "Escala Controles e Níveis Risco")</t>
  </si>
  <si>
    <t>Risco de que um erro ou classificação indevida materiais que possam constar de uma afirmação não sejam evitados ou detectados tempestivamente pelos controles internos da entidade.</t>
  </si>
  <si>
    <t>Risco que permanece após a resposta da administração. É resultado da multiplicação RI x RC.</t>
  </si>
  <si>
    <t>Avaliação do Risco Residual com base na "Escala de Avaliação dos Níveis de Risco" da aba "Escala Controles e Níveis Risco".</t>
  </si>
  <si>
    <t>Tipos de testes de auditoria que serão necessários, com base na avaliação dos controles.</t>
  </si>
  <si>
    <t>Conclusão do auditor sobre os riscos a serem priorizados e os tipos de testes a serem aplicados</t>
  </si>
  <si>
    <t>Elemento que define o objetivo da auditoria e constitui a base da estrutura das análises que permitirão chegar à conclusão sobre os controles: se estão adequadamente concebidos na proporção requerida pelos riscos; se estão sendo aplicados e se funcionam de maneira contínua e coerente, conforme as respostas a riscos definidas pela administração.</t>
  </si>
  <si>
    <t>FONTES DE RISCO</t>
  </si>
  <si>
    <t>VULNERABILIDADES</t>
  </si>
  <si>
    <t>Pessoas</t>
  </si>
  <si>
    <t>Em número insuficiente; sem capacitação; perfil inadequado; desmotivadas, alta rotatividade, desvios éticos.</t>
  </si>
  <si>
    <t>Processos</t>
  </si>
  <si>
    <t>Mal concebidos (exemplo: fluxo, desenho); sem manuais ou instruções formalizadas (procedimentos, documentos padronizados); sem segregação de funções, sem transparência.</t>
  </si>
  <si>
    <t>Sistemas</t>
  </si>
  <si>
    <t>Obsoletos; sem manuais de operação; sem integração com outros sistemas; inexistência de controles de acesso lógico/backups, baixo grau de automação.</t>
  </si>
  <si>
    <t>Infraestrutura Física</t>
  </si>
  <si>
    <t>Localização inadequada; instalações ou leiaute inadequados; inexistência de controles de acesso físico.</t>
  </si>
  <si>
    <t>Tecnologia</t>
  </si>
  <si>
    <t>Técnica ultrapassada/produto obsoleto; falta de investimento em TI; Tecnologia sem proteção de patentes; processo produtivo sem proteção contra espionagem, controles insuficientes sobre a transferência de dados.</t>
  </si>
  <si>
    <t>Governança</t>
  </si>
  <si>
    <t xml:space="preserve">Competências e responsabilidades não identificadas ou desrespeitadas; centralização ou descentralização excessiva de responsabilidades; delegações exorbitantes; falta de definição de estratégia de controle para avaliar, direcionar e monitorar a atuação da gestão; deficiência nos fluxos de informação e comunicação; produção e/ou disponibilização de informações, que tenham como finalidade apoiar a tomada de decisão, incompletas, imprecisas ou obscuras; pressão competitiva; falta de rodízio de pessoal; falta de formalização de instruções. </t>
  </si>
  <si>
    <t>Planejamento</t>
  </si>
  <si>
    <t>Ausência de planejamento. Planejamento elaborado sem embasamento técnico ou em desacordo com as normas vigentes, objetivos e estratégias inadequados, em desacordo com a realidade.</t>
  </si>
  <si>
    <t>Eventos externos</t>
  </si>
  <si>
    <t>Ambientais: Mudança climática brusca;,incêndio, inundação, epidemia.</t>
  </si>
  <si>
    <t>Econômicos: oscilações de juros, de câmbio e de preços, contingenciamento, queda de arrecadação, crise de credibilidade, elevação ou redução da carga tributária.</t>
  </si>
  <si>
    <t>Políticos: novas leis e regulamentos, restrição de acesso a mercados estrangeiros, ações de responsabilidade de outro(s) gestor(es); "guerra fiscal" entre estados, conflitos militares, divergências diplomáticas.</t>
  </si>
  <si>
    <t>Sociais: alterações nas condições sociais e demográficas ou nos costumes sociais, alterações nas demandas sociais, paralisações das atividades, aumento do desemprego.</t>
  </si>
  <si>
    <t>Tecnológicos: novas formas de comércio eletrônico, alterações na disponibilização de dados, reduções ou aumento de custo de infraestrutura, aumento da demanda de serviços com base em tecnologia, ataques cibernéticos.</t>
  </si>
  <si>
    <t>Infraestrutura: estado de conservação das vias de acesso; distância de portos e aeroportos; interrupções no abastecimento de água, energia elétrica, serviços de telefonia; aumento nas tarifas de água, energia elétrica, serviços de telefonia.</t>
  </si>
  <si>
    <t>Legais/jurídicos: novas leis e normas reguladoras; novos regulamentos; alterações na jurisprudência de tribunais; ações judiciais.</t>
  </si>
  <si>
    <t>Escala de Impactos</t>
  </si>
  <si>
    <t>Escala de Probabilidades</t>
  </si>
  <si>
    <t>Magnitude</t>
  </si>
  <si>
    <t>Descrição</t>
  </si>
  <si>
    <t>I</t>
  </si>
  <si>
    <t>Muito baixo</t>
  </si>
  <si>
    <r>
      <t xml:space="preserve">Degradação de operações ou atividades de processos, projetos ou programas da organização, porém causando </t>
    </r>
    <r>
      <rPr>
        <b/>
        <sz val="11"/>
        <color theme="1"/>
        <rFont val="Calibri"/>
        <family val="2"/>
        <scheme val="minor"/>
      </rPr>
      <t>impactos mínimos nos objetivos</t>
    </r>
    <r>
      <rPr>
        <sz val="11"/>
        <color theme="1"/>
        <rFont val="Calibri"/>
        <family val="2"/>
        <scheme val="minor"/>
      </rPr>
      <t xml:space="preserve"> de prazo, custo, qualidade, escopo, imagem ou relacionados ao atendimento de metas, padrões ou à capacidade de entrega de produtos/serviços às partes interassadas (clientes internos/externos, beneficiários).</t>
    </r>
  </si>
  <si>
    <t>Muito baixa</t>
  </si>
  <si>
    <r>
      <rPr>
        <b/>
        <sz val="11"/>
        <color theme="1"/>
        <rFont val="Calibri"/>
        <family val="2"/>
        <scheme val="minor"/>
      </rPr>
      <t>Evento improvável de ocorrer.</t>
    </r>
    <r>
      <rPr>
        <sz val="11"/>
        <color theme="1"/>
        <rFont val="Calibri"/>
        <family val="2"/>
        <scheme val="minor"/>
      </rPr>
      <t xml:space="preserve"> Excepcionalmente poderá até ocorrer, porém não há elementos ou informações que indiquem essa possibilidade.</t>
    </r>
  </si>
  <si>
    <t>Baixo</t>
  </si>
  <si>
    <r>
      <t xml:space="preserve">Degradação de operações ou atividades de processos, projetos ou programas da organização, causando </t>
    </r>
    <r>
      <rPr>
        <b/>
        <sz val="11"/>
        <color theme="1"/>
        <rFont val="Calibri"/>
        <family val="2"/>
        <scheme val="minor"/>
      </rPr>
      <t>impactos pequenos nos objetivos</t>
    </r>
    <r>
      <rPr>
        <sz val="11"/>
        <color theme="1"/>
        <rFont val="Calibri"/>
        <family val="2"/>
        <scheme val="minor"/>
      </rPr>
      <t>.</t>
    </r>
  </si>
  <si>
    <t>Baixa</t>
  </si>
  <si>
    <r>
      <rPr>
        <b/>
        <sz val="11"/>
        <color theme="1"/>
        <rFont val="Calibri"/>
        <family val="2"/>
        <scheme val="minor"/>
      </rPr>
      <t>Evento raro de ocorrer.</t>
    </r>
    <r>
      <rPr>
        <sz val="11"/>
        <color theme="1"/>
        <rFont val="Calibri"/>
        <family val="2"/>
        <scheme val="minor"/>
      </rPr>
      <t xml:space="preserve"> O evento poderá ocorrer de forma inesperada, havendo poucos elementos ou informações que indicam essa possibilidade.</t>
    </r>
  </si>
  <si>
    <t>Médio</t>
  </si>
  <si>
    <r>
      <t xml:space="preserve">Interrupção de operações ou atividades de processos, projetos ou programas, causando </t>
    </r>
    <r>
      <rPr>
        <b/>
        <sz val="11"/>
        <color theme="1"/>
        <rFont val="Calibri"/>
        <family val="2"/>
        <scheme val="minor"/>
      </rPr>
      <t>impactos significativos nos objetivos, porém recuperáveis.</t>
    </r>
  </si>
  <si>
    <t>Média</t>
  </si>
  <si>
    <r>
      <rPr>
        <b/>
        <sz val="11"/>
        <color theme="1"/>
        <rFont val="Calibri"/>
        <family val="2"/>
        <scheme val="minor"/>
      </rPr>
      <t>Evento possível de ocorrer.</t>
    </r>
    <r>
      <rPr>
        <sz val="11"/>
        <color theme="1"/>
        <rFont val="Calibri"/>
        <family val="2"/>
        <scheme val="minor"/>
      </rPr>
      <t xml:space="preserve"> Há elementos e/ou informações que indicam moderadamente essa possibilidade.</t>
    </r>
  </si>
  <si>
    <t>Alto</t>
  </si>
  <si>
    <r>
      <t xml:space="preserve">Interrupção de operações ou atividades de processos, projetos ou programas da organização, causando </t>
    </r>
    <r>
      <rPr>
        <b/>
        <sz val="11"/>
        <color theme="1"/>
        <rFont val="Calibri"/>
        <family val="2"/>
        <scheme val="minor"/>
      </rPr>
      <t>impactos de reversão muito difícil nos objetivos.</t>
    </r>
  </si>
  <si>
    <t>Alta</t>
  </si>
  <si>
    <r>
      <rPr>
        <b/>
        <sz val="11"/>
        <color theme="1"/>
        <rFont val="Calibri"/>
        <family val="2"/>
        <scheme val="minor"/>
      </rPr>
      <t>Evento provável de ocorrer.</t>
    </r>
    <r>
      <rPr>
        <sz val="11"/>
        <color theme="1"/>
        <rFont val="Calibri"/>
        <family val="2"/>
        <scheme val="minor"/>
      </rPr>
      <t xml:space="preserve"> É esperado que o evento ocorra, pois os elementos e as informações disponíveis indicam de forma consistente essa possibilidade.</t>
    </r>
  </si>
  <si>
    <t>Muito alto</t>
  </si>
  <si>
    <r>
      <t xml:space="preserve">Paralisação de operações ou atividades de processos, projetos ou programas da organização, causando </t>
    </r>
    <r>
      <rPr>
        <b/>
        <sz val="11"/>
        <color theme="1"/>
        <rFont val="Calibri"/>
        <family val="2"/>
        <scheme val="minor"/>
      </rPr>
      <t>impactos irreversíveis/catastróficos nos objetivos.</t>
    </r>
  </si>
  <si>
    <t>Muito alta</t>
  </si>
  <si>
    <r>
      <rPr>
        <b/>
        <sz val="11"/>
        <color theme="1"/>
        <rFont val="Calibri"/>
        <family val="2"/>
        <scheme val="minor"/>
      </rPr>
      <t>Evento praticamente certo de ocorrer.</t>
    </r>
    <r>
      <rPr>
        <sz val="11"/>
        <color theme="1"/>
        <rFont val="Calibri"/>
        <family val="2"/>
        <scheme val="minor"/>
      </rPr>
      <t xml:space="preserve"> Inequivocamente o evento ocorrerá, pois os elementos e informações disponíveis indicam claramente essa possibilidade.</t>
    </r>
  </si>
  <si>
    <t>Fonte: Brasil. Tribunal de Contas da União. Roteiro de Auditoria de Gestão de Riscos. Brasília: TCU, Secretaria de Métodos e Suporte ao Controle Externo, 2017. (adaptada)</t>
  </si>
  <si>
    <r>
      <t xml:space="preserve">Escala de avaliação preliminar dos </t>
    </r>
    <r>
      <rPr>
        <b/>
        <u/>
        <sz val="18"/>
        <rFont val="Calibri"/>
        <family val="2"/>
        <scheme val="minor"/>
      </rPr>
      <t>Controles</t>
    </r>
    <r>
      <rPr>
        <b/>
        <sz val="18"/>
        <rFont val="Calibri"/>
        <family val="2"/>
        <scheme val="minor"/>
      </rPr>
      <t xml:space="preserve"> (desenho e implementação)</t>
    </r>
  </si>
  <si>
    <r>
      <t xml:space="preserve">Escala de Avaliação dos </t>
    </r>
    <r>
      <rPr>
        <b/>
        <u/>
        <sz val="18"/>
        <rFont val="Calibri"/>
        <family val="2"/>
        <scheme val="minor"/>
      </rPr>
      <t>Níveis de Risco</t>
    </r>
  </si>
  <si>
    <t>Avaliação do Controle*</t>
  </si>
  <si>
    <t>Situação do controle existente</t>
  </si>
  <si>
    <r>
      <rPr>
        <b/>
        <u/>
        <sz val="11"/>
        <color theme="1"/>
        <rFont val="Calibri"/>
        <family val="2"/>
        <scheme val="minor"/>
      </rPr>
      <t>Nível de Confiança</t>
    </r>
    <r>
      <rPr>
        <b/>
        <sz val="11"/>
        <color theme="1"/>
        <rFont val="Calibri"/>
        <family val="2"/>
        <scheme val="minor"/>
      </rPr>
      <t xml:space="preserve"> nos controles (NC)</t>
    </r>
  </si>
  <si>
    <r>
      <t>Risco de Controle (RC)</t>
    </r>
    <r>
      <rPr>
        <b/>
        <sz val="11"/>
        <color theme="1"/>
        <rFont val="Calibri"/>
        <family val="2"/>
        <scheme val="minor"/>
      </rPr>
      <t>, ou seja, 1 - NC</t>
    </r>
  </si>
  <si>
    <t>Nota</t>
  </si>
  <si>
    <t>Inexistente</t>
  </si>
  <si>
    <t>Controle não existe, não funciona ou não está implementado.</t>
  </si>
  <si>
    <r>
      <t>Nenhum nível de confiança.</t>
    </r>
    <r>
      <rPr>
        <sz val="9"/>
        <color theme="1"/>
        <rFont val="Calibri"/>
        <family val="2"/>
        <scheme val="minor"/>
      </rPr>
      <t xml:space="preserve"> Considerando RI igual a 1,00 e NC igual a zero, temos 1,00 - 0.</t>
    </r>
  </si>
  <si>
    <t>Testes substantivos</t>
  </si>
  <si>
    <t>1 a 9,99</t>
  </si>
  <si>
    <t>Fraco</t>
  </si>
  <si>
    <t>Controle não institucionalizado; está na esfera de conhecimento pessoal dos operadores do processo; em geral realizado de maneira manual.</t>
  </si>
  <si>
    <r>
      <rPr>
        <b/>
        <sz val="9"/>
        <color theme="1"/>
        <rFont val="Calibri"/>
        <family val="2"/>
        <scheme val="minor"/>
      </rPr>
      <t>Nível de Confiança de 20%.</t>
    </r>
    <r>
      <rPr>
        <sz val="9"/>
        <color theme="1"/>
        <rFont val="Calibri"/>
        <family val="2"/>
        <scheme val="minor"/>
      </rPr>
      <t xml:space="preserve"> Os controles são capazes de mitigar 20% dos eventos. Risco de controle = 1,00 - 0,20.</t>
    </r>
  </si>
  <si>
    <t>+ Testes substantivos</t>
  </si>
  <si>
    <t>10 a 39,99</t>
  </si>
  <si>
    <t>Mediano</t>
  </si>
  <si>
    <t>Controle razoavelmente institucionalizado, mas pode falhar por não contemplar todos os aspectos relevantes do risco ou porque seu desenho ou as ferramentas que o suportam não são adequados.</t>
  </si>
  <si>
    <r>
      <rPr>
        <b/>
        <sz val="9"/>
        <color theme="1"/>
        <rFont val="Calibri"/>
        <family val="2"/>
        <scheme val="minor"/>
      </rPr>
      <t>Nível de Confiança de 40%.</t>
    </r>
    <r>
      <rPr>
        <sz val="9"/>
        <color theme="1"/>
        <rFont val="Calibri"/>
        <family val="2"/>
        <scheme val="minor"/>
      </rPr>
      <t xml:space="preserve"> Os controles são capazes de mitigar 40% dos eventos. Risco de controle = 1,00 - 0,40.</t>
    </r>
  </si>
  <si>
    <t>Testes substantivos/Testes de Controles</t>
  </si>
  <si>
    <t>40 a 79,99</t>
  </si>
  <si>
    <t>Satisfatório</t>
  </si>
  <si>
    <t>Controle institucionalizado e embora passível de aperfeiçoamento, é sustentado por ferramentas adequadas e mitiga o risco razoavelmente.</t>
  </si>
  <si>
    <r>
      <rPr>
        <b/>
        <sz val="9"/>
        <color theme="1"/>
        <rFont val="Calibri"/>
        <family val="2"/>
        <scheme val="minor"/>
      </rPr>
      <t>Nível de Confiança de 60%.</t>
    </r>
    <r>
      <rPr>
        <sz val="9"/>
        <color theme="1"/>
        <rFont val="Calibri"/>
        <family val="2"/>
        <scheme val="minor"/>
      </rPr>
      <t xml:space="preserve"> Os controles são capazes de mitigar 60% dos eventos. Risco de controle = 1,00 - 0,60.</t>
    </r>
  </si>
  <si>
    <t>+ Testes de controle</t>
  </si>
  <si>
    <t>80 a 100</t>
  </si>
  <si>
    <t>Extremo</t>
  </si>
  <si>
    <t>Forte</t>
  </si>
  <si>
    <t>Controle institucionalizado e sustentado por ferramentas adequadas, podendo ser considerado em um nível de "melhor prática"; mitiga o risco em todos os aspectos relevantes.</t>
  </si>
  <si>
    <r>
      <rPr>
        <b/>
        <sz val="9"/>
        <color theme="1"/>
        <rFont val="Calibri"/>
        <family val="2"/>
        <scheme val="minor"/>
      </rPr>
      <t>Nível de Confiança de 80%.</t>
    </r>
    <r>
      <rPr>
        <sz val="9"/>
        <color theme="1"/>
        <rFont val="Calibri"/>
        <family val="2"/>
        <scheme val="minor"/>
      </rPr>
      <t xml:space="preserve"> Os controles são capazes de mitigar 80% dos eventos. Risco de controle = 1,00 - 0,80.</t>
    </r>
  </si>
  <si>
    <r>
      <t xml:space="preserve">* Não há </t>
    </r>
    <r>
      <rPr>
        <u/>
        <sz val="8"/>
        <color theme="1"/>
        <rFont val="Calibri"/>
        <family val="2"/>
        <scheme val="minor"/>
      </rPr>
      <t>controle</t>
    </r>
    <r>
      <rPr>
        <sz val="8"/>
        <color theme="1"/>
        <rFont val="Calibri"/>
        <family val="2"/>
        <scheme val="minor"/>
      </rPr>
      <t xml:space="preserve"> perfeito. Todos têm limitações que impedem que NC seja igual a 1 (um). Por isto, não há RC &lt; 0,20. Limitações do controle: relação custo-benefício; burla pela administração; conluio; erros de julgamento; falha humana (causada por fadiga, doença...); eventos externos.</t>
    </r>
  </si>
  <si>
    <r>
      <t xml:space="preserve">Quadro auxiliar para definição dos </t>
    </r>
    <r>
      <rPr>
        <b/>
        <u/>
        <sz val="18"/>
        <rFont val="Calibri"/>
        <family val="2"/>
        <scheme val="minor"/>
      </rPr>
      <t>Tipos de Testes</t>
    </r>
  </si>
  <si>
    <t>Risco inerente</t>
  </si>
  <si>
    <t>Avaliação preliminar do Controle*</t>
  </si>
  <si>
    <t>Risco Residual</t>
  </si>
  <si>
    <t>Comentário</t>
  </si>
  <si>
    <t>Prioridade</t>
  </si>
  <si>
    <r>
      <t xml:space="preserve">Considerando o </t>
    </r>
    <r>
      <rPr>
        <u/>
        <sz val="9"/>
        <color theme="1"/>
        <rFont val="Calibri"/>
        <family val="2"/>
        <scheme val="minor"/>
      </rPr>
      <t>princípio da eficiência</t>
    </r>
    <r>
      <rPr>
        <sz val="9"/>
        <color theme="1"/>
        <rFont val="Calibri"/>
        <family val="2"/>
        <scheme val="minor"/>
      </rPr>
      <t xml:space="preserve"> e a </t>
    </r>
    <r>
      <rPr>
        <u/>
        <sz val="9"/>
        <color theme="1"/>
        <rFont val="Calibri"/>
        <family val="2"/>
        <scheme val="minor"/>
      </rPr>
      <t>relação custo-benefício</t>
    </r>
    <r>
      <rPr>
        <sz val="9"/>
        <color theme="1"/>
        <rFont val="Calibri"/>
        <family val="2"/>
        <scheme val="minor"/>
      </rPr>
      <t>, não seria necessário trabalhar estes riscos, por serem baixos. Entretanto, eles poderão ser testados a depender da avaliação do auditor.</t>
    </r>
  </si>
  <si>
    <t>Realizar testes apenas se o auditor julgar necessário</t>
  </si>
  <si>
    <t>Controle inexiste. O exame poderá ser feito para confirmar consequências adversas da ausência do controle.</t>
  </si>
  <si>
    <t>Baixo/Médio</t>
  </si>
  <si>
    <t>Controle foi considerado inadequado. O exame poderá ser feito para confirmar consequências adversas da inadequação.</t>
  </si>
  <si>
    <t>+Testes substantivos</t>
  </si>
  <si>
    <t>Alta, dependerá do nível dos riscos que o controle pretende mitigar</t>
  </si>
  <si>
    <t>Sua aplicação/efetividade pode ser testada, para verificar seu desempenho em relação aos objetivos pretendidos, ao mesmo tempo em que é preciso confirmar as consequências adversas de seu funcionamento não ser o ideal.</t>
  </si>
  <si>
    <t>Controle foi considerado adequado na avaliação preliminar, mas sua aplicação/efetividade precisa ser testada, para verificar se está atingindo os objetivos pretendidos.</t>
  </si>
  <si>
    <t>Controle foi considerado forte na avaliação preliminar, mas sua aplicação/efetividade precisa ser testada, para verificar se está atingindo os objetivos pretendidos.</t>
  </si>
  <si>
    <t>Controle inexiste. O exame poderá ser feito para confirmar consequências adversas da inadequação ou ausência do controle.</t>
  </si>
  <si>
    <t>Médio/Alto</t>
  </si>
  <si>
    <t>Sua aplicação/efetividade pode ser testada, para verificar seu desempenho em relação aos objetivos pretendidos, ao mesmo tempo em que é preciso confirmar as consequencias adversas de seu funcionamento não ser o ideal.</t>
  </si>
  <si>
    <t>Alto/Extremo</t>
  </si>
  <si>
    <t>Muita alta</t>
  </si>
  <si>
    <t>Identificação e Análise de Riscos e Controles</t>
  </si>
  <si>
    <t>Objetivos-chave</t>
  </si>
  <si>
    <t>Evento de Risco</t>
  </si>
  <si>
    <t>Fonte do Risco</t>
  </si>
  <si>
    <t>Possíveis Causas</t>
  </si>
  <si>
    <t>Possíveis Consequências</t>
  </si>
  <si>
    <t>Ob1 -</t>
  </si>
  <si>
    <t>R1 -</t>
  </si>
  <si>
    <t>Cs 1.1 -</t>
  </si>
  <si>
    <t>Cq 1.1 -</t>
  </si>
  <si>
    <t>Cs 1.2 -</t>
  </si>
  <si>
    <t>Cq 1.2 -</t>
  </si>
  <si>
    <t>Cs 1.3 -</t>
  </si>
  <si>
    <t>Cq 1.3 -</t>
  </si>
  <si>
    <t>R2 -</t>
  </si>
  <si>
    <t>Cs 2.1 -</t>
  </si>
  <si>
    <t>Cq 2.1 -</t>
  </si>
  <si>
    <t>Cs 2.2 -</t>
  </si>
  <si>
    <t>Cq 2.2 -</t>
  </si>
  <si>
    <t>Cs 2.3 -</t>
  </si>
  <si>
    <t>Cq 2.3 -</t>
  </si>
  <si>
    <t>R3 -</t>
  </si>
  <si>
    <t xml:space="preserve">Cs 3.1 - </t>
  </si>
  <si>
    <t xml:space="preserve">Cq 3.1 - </t>
  </si>
  <si>
    <t xml:space="preserve">Cs 3.2 - </t>
  </si>
  <si>
    <t xml:space="preserve">Cq 3.2 - </t>
  </si>
  <si>
    <t xml:space="preserve">Cs 3.3 - </t>
  </si>
  <si>
    <t xml:space="preserve">Cq 3.3 - </t>
  </si>
  <si>
    <t>Ob2 -</t>
  </si>
  <si>
    <t>R4 -</t>
  </si>
  <si>
    <t>Cs 4.1 -</t>
  </si>
  <si>
    <t>Cq 4.1 -</t>
  </si>
  <si>
    <t>Cs 4.2 -</t>
  </si>
  <si>
    <t>Cq 4.2 -</t>
  </si>
  <si>
    <t>Cs 4.3 -</t>
  </si>
  <si>
    <t>Cq 4.3 -</t>
  </si>
  <si>
    <t>R5 -</t>
  </si>
  <si>
    <t>Cs 5.1 -</t>
  </si>
  <si>
    <t>Cq 5.1 -</t>
  </si>
  <si>
    <t>Cs 5.2 -</t>
  </si>
  <si>
    <t>Cq 5.2 -</t>
  </si>
  <si>
    <t>Cs 5.3 -</t>
  </si>
  <si>
    <t>Cq 5.3 -</t>
  </si>
  <si>
    <t>R6 -</t>
  </si>
  <si>
    <t xml:space="preserve">Cs 6.1 - </t>
  </si>
  <si>
    <t xml:space="preserve">Cq 6.1 - </t>
  </si>
  <si>
    <t xml:space="preserve">Cs 6.2 - </t>
  </si>
  <si>
    <t xml:space="preserve">Cq 6.2 - </t>
  </si>
  <si>
    <t xml:space="preserve">Cs 6.3 - </t>
  </si>
  <si>
    <t xml:space="preserve">Cq 6.3 - </t>
  </si>
  <si>
    <t>Ob3 -</t>
  </si>
  <si>
    <t>R7 -</t>
  </si>
  <si>
    <t>Cs 7.1 -</t>
  </si>
  <si>
    <t>Cq 7.1 -</t>
  </si>
  <si>
    <t>Cs 7.2 -</t>
  </si>
  <si>
    <t>Cq 7.2 -</t>
  </si>
  <si>
    <t>Cs 7.3 -</t>
  </si>
  <si>
    <t>Cq 7.3 -</t>
  </si>
  <si>
    <t>R8 -</t>
  </si>
  <si>
    <t>Cs 8.1 -</t>
  </si>
  <si>
    <t>Cq 8.1 -</t>
  </si>
  <si>
    <t>Cs 8.2 -</t>
  </si>
  <si>
    <t>Cq 8.2 -</t>
  </si>
  <si>
    <t>Cs 8.3 -</t>
  </si>
  <si>
    <t>Cq 8.3 -</t>
  </si>
  <si>
    <t>R9 -</t>
  </si>
  <si>
    <t xml:space="preserve">Cs 9.1 - </t>
  </si>
  <si>
    <t xml:space="preserve">Cq 9.1 - </t>
  </si>
  <si>
    <t xml:space="preserve">Cs 9.2 - </t>
  </si>
  <si>
    <t xml:space="preserve">Cq 9.2 - </t>
  </si>
  <si>
    <t xml:space="preserve">Cs 9.3 - </t>
  </si>
  <si>
    <t xml:space="preserve">Cq 9.3 -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</si>
</sst>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0.000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theme="1"/>
      <name val="Aptos Display"/>
      <family val="2"/>
    </font>
    <font>
      <sz val="10"/>
      <name val="Arial"/>
      <family val="2"/>
    </font>
    <font>
      <sz val="8"/>
      <name val="Courier New"/>
      <family val="3"/>
    </font>
    <font>
      <sz val="12"/>
      <name val="Courier New"/>
      <family val="3"/>
    </font>
    <font>
      <sz val="12"/>
      <name val="Times New Roman"/>
      <family val="1"/>
    </font>
    <font>
      <b/>
      <sz val="8"/>
      <name val="Courier New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rgb="FFDDDDDD"/>
      </right>
      <top style="thin">
        <color auto="1"/>
      </top>
      <bottom style="thin">
        <color auto="1"/>
      </bottom>
      <diagonal/>
    </border>
    <border>
      <left style="hair">
        <color rgb="FFDDDDDD"/>
      </left>
      <right style="hair">
        <color rgb="FFDDDDDD"/>
      </right>
      <top style="thin">
        <color auto="1"/>
      </top>
      <bottom style="thin">
        <color auto="1"/>
      </bottom>
      <diagonal/>
    </border>
    <border>
      <left style="hair">
        <color rgb="FFDDDDDD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rgb="FFDDDDDD"/>
      </right>
      <top style="thin">
        <color indexed="64"/>
      </top>
      <bottom style="thin">
        <color auto="1"/>
      </bottom>
      <diagonal/>
    </border>
    <border>
      <left style="hair">
        <color rgb="FFDDDDDD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rgb="FFDDDDDD"/>
      </left>
      <right style="hair">
        <color rgb="FFDDDDDD"/>
      </right>
      <top style="thin">
        <color auto="1"/>
      </top>
      <bottom style="medium">
        <color indexed="64"/>
      </bottom>
      <diagonal/>
    </border>
    <border>
      <left style="hair">
        <color rgb="FFDDDDDD"/>
      </left>
      <right style="hair">
        <color rgb="FFDDDDDD"/>
      </right>
      <top style="medium">
        <color indexed="64"/>
      </top>
      <bottom style="thin">
        <color indexed="64"/>
      </bottom>
      <diagonal/>
    </border>
    <border>
      <left style="hair">
        <color rgb="FFDDDDDD"/>
      </left>
      <right style="hair">
        <color rgb="FFDDDDDD"/>
      </right>
      <top style="medium">
        <color indexed="64"/>
      </top>
      <bottom style="dashed">
        <color rgb="FFDDDDDD"/>
      </bottom>
      <diagonal/>
    </border>
    <border>
      <left style="hair">
        <color rgb="FFDDDDDD"/>
      </left>
      <right style="hair">
        <color rgb="FFDDDDDD"/>
      </right>
      <top style="dashed">
        <color rgb="FFDDDDDD"/>
      </top>
      <bottom style="dashed">
        <color rgb="FFDDDDDD"/>
      </bottom>
      <diagonal/>
    </border>
    <border>
      <left style="hair">
        <color rgb="FFDDDDDD"/>
      </left>
      <right style="hair">
        <color rgb="FFDDDDDD"/>
      </right>
      <top style="thin">
        <color indexed="64"/>
      </top>
      <bottom/>
      <diagonal/>
    </border>
    <border>
      <left style="hair">
        <color rgb="FFDDDDDD"/>
      </left>
      <right style="hair">
        <color rgb="FFDDDDDD"/>
      </right>
      <top style="dashed">
        <color rgb="FFDDDDDD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</cellStyleXfs>
  <cellXfs count="193">
    <xf numFmtId="0" fontId="0" fillId="0" borderId="0" xfId="0"/>
    <xf numFmtId="0" fontId="3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43" fontId="9" fillId="4" borderId="1" xfId="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0" fontId="5" fillId="2" borderId="0" xfId="0" applyFont="1" applyFill="1" applyAlignment="1">
      <alignment horizontal="right" vertical="center"/>
    </xf>
    <xf numFmtId="0" fontId="10" fillId="0" borderId="2" xfId="0" applyFont="1" applyBorder="1" applyAlignment="1">
      <alignment vertical="center"/>
    </xf>
    <xf numFmtId="10" fontId="10" fillId="0" borderId="2" xfId="2" applyNumberFormat="1" applyFont="1" applyBorder="1" applyAlignment="1">
      <alignment horizontal="right" vertical="center"/>
    </xf>
    <xf numFmtId="10" fontId="10" fillId="0" borderId="0" xfId="2" applyNumberFormat="1" applyFont="1" applyBorder="1" applyAlignment="1">
      <alignment horizontal="right" vertical="center"/>
    </xf>
    <xf numFmtId="43" fontId="10" fillId="0" borderId="2" xfId="3" applyFont="1" applyBorder="1" applyAlignment="1">
      <alignment horizontal="right" vertical="center"/>
    </xf>
    <xf numFmtId="10" fontId="5" fillId="2" borderId="0" xfId="2" applyNumberFormat="1" applyFont="1" applyFill="1" applyBorder="1" applyAlignment="1">
      <alignment horizontal="right" vertical="center"/>
    </xf>
    <xf numFmtId="10" fontId="5" fillId="2" borderId="2" xfId="2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7" borderId="16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5" fillId="0" borderId="0" xfId="0" applyFont="1"/>
    <xf numFmtId="0" fontId="16" fillId="8" borderId="0" xfId="0" applyFont="1" applyFill="1" applyAlignment="1">
      <alignment wrapText="1"/>
    </xf>
    <xf numFmtId="0" fontId="0" fillId="4" borderId="18" xfId="0" applyFill="1" applyBorder="1" applyAlignment="1">
      <alignment horizontal="justify" vertical="center" wrapText="1"/>
    </xf>
    <xf numFmtId="0" fontId="1" fillId="4" borderId="19" xfId="0" applyFont="1" applyFill="1" applyBorder="1" applyAlignment="1">
      <alignment horizontal="justify" vertical="center" wrapText="1"/>
    </xf>
    <xf numFmtId="0" fontId="1" fillId="4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7" fillId="9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4" fontId="20" fillId="0" borderId="23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2" fillId="2" borderId="0" xfId="0" applyFont="1" applyFill="1" applyAlignment="1">
      <alignment wrapText="1"/>
    </xf>
    <xf numFmtId="0" fontId="20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justify" vertical="center" wrapText="1"/>
    </xf>
    <xf numFmtId="49" fontId="20" fillId="0" borderId="25" xfId="0" applyNumberFormat="1" applyFont="1" applyBorder="1" applyAlignment="1">
      <alignment horizontal="justify" vertical="center" wrapText="1"/>
    </xf>
    <xf numFmtId="0" fontId="20" fillId="0" borderId="26" xfId="0" applyFont="1" applyBorder="1" applyAlignment="1">
      <alignment horizontal="justify" vertical="center" wrapText="1"/>
    </xf>
    <xf numFmtId="49" fontId="20" fillId="0" borderId="26" xfId="0" applyNumberFormat="1" applyFont="1" applyBorder="1" applyAlignment="1">
      <alignment horizontal="justify" vertical="center" wrapText="1"/>
    </xf>
    <xf numFmtId="0" fontId="20" fillId="0" borderId="28" xfId="0" applyFont="1" applyBorder="1" applyAlignment="1">
      <alignment horizontal="justify" vertical="center" wrapText="1"/>
    </xf>
    <xf numFmtId="49" fontId="20" fillId="0" borderId="28" xfId="0" applyNumberFormat="1" applyFont="1" applyBorder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7" fillId="0" borderId="0" xfId="4" applyFont="1"/>
    <xf numFmtId="4" fontId="27" fillId="0" borderId="0" xfId="4" applyNumberFormat="1" applyFont="1"/>
    <xf numFmtId="2" fontId="27" fillId="0" borderId="0" xfId="4" applyNumberFormat="1" applyFont="1"/>
    <xf numFmtId="0" fontId="28" fillId="0" borderId="0" xfId="4" applyFont="1"/>
    <xf numFmtId="0" fontId="27" fillId="0" borderId="0" xfId="4" quotePrefix="1" applyFont="1"/>
    <xf numFmtId="0" fontId="27" fillId="0" borderId="29" xfId="4" applyFont="1" applyBorder="1"/>
    <xf numFmtId="4" fontId="27" fillId="0" borderId="30" xfId="4" applyNumberFormat="1" applyFont="1" applyBorder="1" applyAlignment="1">
      <alignment horizontal="right"/>
    </xf>
    <xf numFmtId="2" fontId="27" fillId="0" borderId="30" xfId="4" applyNumberFormat="1" applyFont="1" applyBorder="1" applyAlignment="1">
      <alignment horizontal="right"/>
    </xf>
    <xf numFmtId="0" fontId="27" fillId="0" borderId="31" xfId="4" applyFont="1" applyBorder="1" applyAlignment="1">
      <alignment horizontal="center"/>
    </xf>
    <xf numFmtId="0" fontId="30" fillId="0" borderId="32" xfId="4" applyFont="1" applyBorder="1"/>
    <xf numFmtId="2" fontId="27" fillId="0" borderId="33" xfId="4" applyNumberFormat="1" applyFont="1" applyBorder="1" applyAlignment="1">
      <alignment horizontal="right"/>
    </xf>
    <xf numFmtId="0" fontId="27" fillId="0" borderId="5" xfId="4" applyFont="1" applyBorder="1" applyAlignment="1">
      <alignment horizontal="center"/>
    </xf>
    <xf numFmtId="0" fontId="30" fillId="0" borderId="0" xfId="4" applyFont="1" applyAlignment="1">
      <alignment horizontal="center"/>
    </xf>
    <xf numFmtId="0" fontId="27" fillId="0" borderId="0" xfId="4" applyFont="1" applyAlignment="1">
      <alignment horizontal="center"/>
    </xf>
    <xf numFmtId="0" fontId="30" fillId="0" borderId="34" xfId="4" applyFont="1" applyBorder="1" applyAlignment="1">
      <alignment horizontal="center"/>
    </xf>
    <xf numFmtId="0" fontId="27" fillId="0" borderId="34" xfId="4" applyFont="1" applyBorder="1" applyAlignment="1">
      <alignment horizontal="center"/>
    </xf>
    <xf numFmtId="4" fontId="27" fillId="0" borderId="33" xfId="4" applyNumberFormat="1" applyFont="1" applyBorder="1" applyAlignment="1">
      <alignment horizontal="right"/>
    </xf>
    <xf numFmtId="4" fontId="31" fillId="0" borderId="35" xfId="4" applyNumberFormat="1" applyFont="1" applyBorder="1" applyAlignment="1">
      <alignment horizontal="center"/>
    </xf>
    <xf numFmtId="0" fontId="31" fillId="0" borderId="35" xfId="4" applyFont="1" applyBorder="1" applyAlignment="1">
      <alignment horizontal="center"/>
    </xf>
    <xf numFmtId="0" fontId="31" fillId="0" borderId="36" xfId="4" applyFont="1" applyBorder="1" applyAlignment="1">
      <alignment horizontal="center"/>
    </xf>
    <xf numFmtId="2" fontId="31" fillId="0" borderId="37" xfId="4" applyNumberFormat="1" applyFont="1" applyBorder="1" applyAlignment="1">
      <alignment horizontal="center"/>
    </xf>
    <xf numFmtId="0" fontId="31" fillId="0" borderId="37" xfId="4" applyFont="1" applyBorder="1" applyAlignment="1">
      <alignment horizontal="center"/>
    </xf>
    <xf numFmtId="49" fontId="31" fillId="0" borderId="0" xfId="4" applyNumberFormat="1" applyFont="1" applyAlignment="1">
      <alignment horizontal="center"/>
    </xf>
    <xf numFmtId="0" fontId="31" fillId="0" borderId="38" xfId="4" applyFont="1" applyBorder="1" applyAlignment="1">
      <alignment horizontal="center"/>
    </xf>
    <xf numFmtId="2" fontId="31" fillId="0" borderId="39" xfId="4" applyNumberFormat="1" applyFont="1" applyBorder="1" applyAlignment="1">
      <alignment horizontal="center"/>
    </xf>
    <xf numFmtId="0" fontId="31" fillId="0" borderId="40" xfId="4" applyFont="1" applyBorder="1" applyAlignment="1">
      <alignment horizontal="center"/>
    </xf>
    <xf numFmtId="0" fontId="31" fillId="0" borderId="0" xfId="4" applyFont="1" applyAlignment="1">
      <alignment horizontal="center"/>
    </xf>
    <xf numFmtId="2" fontId="31" fillId="0" borderId="40" xfId="4" applyNumberFormat="1" applyFont="1" applyBorder="1" applyAlignment="1">
      <alignment horizontal="center"/>
    </xf>
    <xf numFmtId="4" fontId="31" fillId="0" borderId="0" xfId="4" applyNumberFormat="1" applyFont="1"/>
    <xf numFmtId="0" fontId="31" fillId="0" borderId="0" xfId="4" applyFont="1"/>
    <xf numFmtId="0" fontId="31" fillId="0" borderId="40" xfId="4" applyFont="1" applyBorder="1"/>
    <xf numFmtId="2" fontId="31" fillId="0" borderId="0" xfId="4" applyNumberFormat="1" applyFont="1"/>
    <xf numFmtId="0" fontId="31" fillId="0" borderId="29" xfId="4" applyFont="1" applyBorder="1"/>
    <xf numFmtId="4" fontId="27" fillId="0" borderId="42" xfId="4" applyNumberFormat="1" applyFont="1" applyBorder="1" applyAlignment="1">
      <alignment horizontal="right"/>
    </xf>
    <xf numFmtId="0" fontId="27" fillId="0" borderId="42" xfId="4" applyFont="1" applyBorder="1"/>
    <xf numFmtId="2" fontId="27" fillId="0" borderId="42" xfId="4" applyNumberFormat="1" applyFont="1" applyBorder="1"/>
    <xf numFmtId="4" fontId="27" fillId="0" borderId="0" xfId="4" applyNumberFormat="1" applyFont="1" applyAlignment="1">
      <alignment horizontal="right"/>
    </xf>
    <xf numFmtId="2" fontId="27" fillId="0" borderId="0" xfId="4" applyNumberFormat="1" applyFont="1" applyAlignment="1">
      <alignment horizontal="right"/>
    </xf>
    <xf numFmtId="0" fontId="30" fillId="0" borderId="0" xfId="4" applyFont="1"/>
    <xf numFmtId="49" fontId="30" fillId="0" borderId="0" xfId="4" applyNumberFormat="1" applyFont="1" applyAlignment="1">
      <alignment horizontal="center"/>
    </xf>
    <xf numFmtId="2" fontId="27" fillId="0" borderId="29" xfId="4" applyNumberFormat="1" applyFont="1" applyBorder="1" applyAlignment="1">
      <alignment horizontal="right"/>
    </xf>
    <xf numFmtId="2" fontId="27" fillId="0" borderId="39" xfId="4" applyNumberFormat="1" applyFont="1" applyBorder="1" applyAlignment="1">
      <alignment horizontal="right"/>
    </xf>
    <xf numFmtId="0" fontId="27" fillId="0" borderId="39" xfId="4" applyFont="1" applyBorder="1" applyAlignment="1">
      <alignment horizontal="center"/>
    </xf>
    <xf numFmtId="4" fontId="30" fillId="0" borderId="40" xfId="4" applyNumberFormat="1" applyFont="1" applyBorder="1" applyAlignment="1">
      <alignment horizontal="right"/>
    </xf>
    <xf numFmtId="0" fontId="30" fillId="0" borderId="40" xfId="4" applyFont="1" applyBorder="1" applyAlignment="1">
      <alignment horizontal="right"/>
    </xf>
    <xf numFmtId="0" fontId="30" fillId="0" borderId="0" xfId="4" applyFont="1" applyAlignment="1">
      <alignment horizontal="right"/>
    </xf>
    <xf numFmtId="2" fontId="30" fillId="0" borderId="29" xfId="4" applyNumberFormat="1" applyFont="1" applyBorder="1" applyAlignment="1">
      <alignment horizontal="right"/>
    </xf>
    <xf numFmtId="0" fontId="30" fillId="0" borderId="29" xfId="4" applyFont="1" applyBorder="1" applyAlignment="1">
      <alignment horizontal="center"/>
    </xf>
    <xf numFmtId="4" fontId="30" fillId="0" borderId="40" xfId="4" applyNumberFormat="1" applyFont="1" applyBorder="1" applyAlignment="1">
      <alignment horizontal="center"/>
    </xf>
    <xf numFmtId="0" fontId="30" fillId="0" borderId="40" xfId="4" applyFont="1" applyBorder="1" applyAlignment="1">
      <alignment horizontal="center"/>
    </xf>
    <xf numFmtId="2" fontId="30" fillId="0" borderId="29" xfId="4" applyNumberFormat="1" applyFont="1" applyBorder="1" applyAlignment="1">
      <alignment horizontal="center"/>
    </xf>
    <xf numFmtId="0" fontId="33" fillId="0" borderId="0" xfId="4" applyFont="1"/>
    <xf numFmtId="4" fontId="27" fillId="0" borderId="31" xfId="4" applyNumberFormat="1" applyFont="1" applyBorder="1" applyAlignment="1">
      <alignment horizontal="right"/>
    </xf>
    <xf numFmtId="2" fontId="27" fillId="0" borderId="32" xfId="4" applyNumberFormat="1" applyFont="1" applyBorder="1" applyAlignment="1">
      <alignment horizontal="right"/>
    </xf>
    <xf numFmtId="2" fontId="27" fillId="0" borderId="43" xfId="4" applyNumberFormat="1" applyFont="1" applyBorder="1" applyAlignment="1">
      <alignment horizontal="right"/>
    </xf>
    <xf numFmtId="4" fontId="27" fillId="0" borderId="40" xfId="4" applyNumberFormat="1" applyFont="1" applyBorder="1" applyAlignment="1">
      <alignment horizontal="right"/>
    </xf>
    <xf numFmtId="4" fontId="27" fillId="0" borderId="44" xfId="4" applyNumberFormat="1" applyFont="1" applyBorder="1" applyAlignment="1">
      <alignment horizontal="right"/>
    </xf>
    <xf numFmtId="2" fontId="27" fillId="0" borderId="40" xfId="4" applyNumberFormat="1" applyFont="1" applyBorder="1" applyAlignment="1">
      <alignment horizontal="right"/>
    </xf>
    <xf numFmtId="0" fontId="27" fillId="0" borderId="40" xfId="4" applyFont="1" applyBorder="1" applyAlignment="1">
      <alignment horizontal="center"/>
    </xf>
    <xf numFmtId="0" fontId="27" fillId="0" borderId="0" xfId="4" applyFont="1" applyAlignment="1">
      <alignment horizontal="right"/>
    </xf>
    <xf numFmtId="0" fontId="27" fillId="0" borderId="40" xfId="4" applyFont="1" applyBorder="1" applyAlignment="1">
      <alignment horizontal="right"/>
    </xf>
    <xf numFmtId="2" fontId="27" fillId="0" borderId="5" xfId="4" applyNumberFormat="1" applyFont="1" applyBorder="1" applyAlignment="1">
      <alignment horizontal="right"/>
    </xf>
    <xf numFmtId="49" fontId="27" fillId="0" borderId="5" xfId="4" applyNumberFormat="1" applyFont="1" applyBorder="1" applyAlignment="1">
      <alignment horizontal="right"/>
    </xf>
    <xf numFmtId="2" fontId="27" fillId="0" borderId="45" xfId="4" applyNumberFormat="1" applyFont="1" applyBorder="1" applyAlignment="1">
      <alignment horizontal="right"/>
    </xf>
    <xf numFmtId="0" fontId="27" fillId="0" borderId="29" xfId="4" applyFont="1" applyBorder="1" applyAlignment="1">
      <alignment horizontal="right"/>
    </xf>
    <xf numFmtId="0" fontId="27" fillId="0" borderId="32" xfId="4" applyFont="1" applyBorder="1" applyAlignment="1">
      <alignment horizontal="center"/>
    </xf>
    <xf numFmtId="0" fontId="30" fillId="0" borderId="46" xfId="4" applyFont="1" applyBorder="1" applyAlignment="1">
      <alignment horizontal="center"/>
    </xf>
    <xf numFmtId="0" fontId="30" fillId="0" borderId="39" xfId="4" applyFont="1" applyBorder="1" applyAlignment="1">
      <alignment horizontal="center"/>
    </xf>
    <xf numFmtId="164" fontId="27" fillId="0" borderId="0" xfId="4" applyNumberFormat="1" applyFont="1"/>
    <xf numFmtId="164" fontId="27" fillId="0" borderId="42" xfId="4" applyNumberFormat="1" applyFont="1" applyBorder="1"/>
    <xf numFmtId="164" fontId="31" fillId="0" borderId="47" xfId="4" applyNumberFormat="1" applyFont="1" applyBorder="1"/>
    <xf numFmtId="164" fontId="31" fillId="0" borderId="40" xfId="4" applyNumberFormat="1" applyFont="1" applyBorder="1" applyAlignment="1">
      <alignment horizontal="center"/>
    </xf>
    <xf numFmtId="164" fontId="31" fillId="0" borderId="37" xfId="4" applyNumberFormat="1" applyFont="1" applyBorder="1" applyAlignment="1">
      <alignment horizontal="center"/>
    </xf>
    <xf numFmtId="164" fontId="30" fillId="0" borderId="29" xfId="4" applyNumberFormat="1" applyFont="1" applyBorder="1" applyAlignment="1">
      <alignment horizontal="center"/>
    </xf>
    <xf numFmtId="164" fontId="27" fillId="0" borderId="40" xfId="4" applyNumberFormat="1" applyFont="1" applyBorder="1" applyAlignment="1">
      <alignment horizontal="center"/>
    </xf>
    <xf numFmtId="164" fontId="27" fillId="0" borderId="39" xfId="4" applyNumberFormat="1" applyFont="1" applyBorder="1" applyAlignment="1">
      <alignment horizontal="center"/>
    </xf>
    <xf numFmtId="164" fontId="27" fillId="0" borderId="46" xfId="4" applyNumberFormat="1" applyFont="1" applyBorder="1" applyAlignment="1">
      <alignment horizontal="center"/>
    </xf>
    <xf numFmtId="164" fontId="27" fillId="0" borderId="0" xfId="4" applyNumberFormat="1" applyFont="1" applyAlignment="1">
      <alignment horizontal="center"/>
    </xf>
    <xf numFmtId="164" fontId="30" fillId="0" borderId="39" xfId="4" applyNumberFormat="1" applyFont="1" applyBorder="1" applyAlignment="1">
      <alignment horizontal="center"/>
    </xf>
    <xf numFmtId="164" fontId="27" fillId="0" borderId="33" xfId="4" applyNumberFormat="1" applyFont="1" applyBorder="1" applyAlignment="1">
      <alignment horizontal="center"/>
    </xf>
    <xf numFmtId="164" fontId="27" fillId="0" borderId="31" xfId="4" applyNumberFormat="1" applyFont="1" applyBorder="1" applyAlignment="1">
      <alignment horizontal="center"/>
    </xf>
    <xf numFmtId="43" fontId="8" fillId="2" borderId="1" xfId="1" applyFont="1" applyFill="1" applyBorder="1" applyAlignment="1">
      <alignment horizontal="left" vertical="center"/>
    </xf>
    <xf numFmtId="14" fontId="9" fillId="4" borderId="1" xfId="3" applyNumberFormat="1" applyFont="1" applyFill="1" applyBorder="1" applyAlignment="1">
      <alignment horizontal="center" vertical="center" wrapText="1"/>
    </xf>
    <xf numFmtId="10" fontId="27" fillId="0" borderId="0" xfId="2" applyNumberFormat="1" applyFont="1"/>
    <xf numFmtId="165" fontId="9" fillId="4" borderId="1" xfId="2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/>
    </xf>
    <xf numFmtId="43" fontId="8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29" fillId="0" borderId="0" xfId="4" applyFont="1" applyAlignment="1">
      <alignment horizontal="center"/>
    </xf>
    <xf numFmtId="0" fontId="32" fillId="0" borderId="0" xfId="4" applyFont="1" applyAlignment="1">
      <alignment horizontal="center"/>
    </xf>
    <xf numFmtId="0" fontId="31" fillId="0" borderId="41" xfId="4" applyFont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vertical="center" wrapText="1"/>
    </xf>
    <xf numFmtId="0" fontId="0" fillId="4" borderId="20" xfId="0" applyFill="1" applyBorder="1" applyAlignment="1">
      <alignment horizontal="justify" vertical="center" wrapText="1"/>
    </xf>
    <xf numFmtId="0" fontId="1" fillId="4" borderId="21" xfId="0" applyFont="1" applyFill="1" applyBorder="1" applyAlignment="1">
      <alignment horizontal="justify" vertical="center" wrapText="1"/>
    </xf>
    <xf numFmtId="0" fontId="1" fillId="4" borderId="18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_ipca_201707SerieHist" xfId="4"/>
    <cellStyle name="Porcentagem" xfId="2" builtinId="5"/>
    <cellStyle name="Vírgula" xfId="1" builtinId="3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1067435</xdr:colOff>
      <xdr:row>2</xdr:row>
      <xdr:rowOff>140335</xdr:rowOff>
    </xdr:to>
    <xdr:pic>
      <xdr:nvPicPr>
        <xdr:cNvPr id="2" name="Imagen 19">
          <a:extLst>
            <a:ext uri="{FF2B5EF4-FFF2-40B4-BE49-F238E27FC236}">
              <a16:creationId xmlns="" xmlns:a16="http://schemas.microsoft.com/office/drawing/2014/main" id="{301DE4E2-2523-EED7-3BC8-124C25FA7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9495" cy="650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420824</xdr:colOff>
      <xdr:row>3</xdr:row>
      <xdr:rowOff>103689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69E946B0-7864-4E2B-A105-1A9238B63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10584" cy="652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329384</xdr:colOff>
      <xdr:row>4</xdr:row>
      <xdr:rowOff>103689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18BC9A5A-167E-772F-64C4-18A9E3B3F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2310584" cy="6523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2272484</xdr:colOff>
      <xdr:row>4</xdr:row>
      <xdr:rowOff>103689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E469FA2-5CEA-45BE-B1FA-5BC7651B6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2310584" cy="6523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862784</xdr:colOff>
      <xdr:row>3</xdr:row>
      <xdr:rowOff>103689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92E51293-CEE8-4281-95B8-B0A533CDD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10584" cy="6523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923744</xdr:colOff>
      <xdr:row>3</xdr:row>
      <xdr:rowOff>103689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0F171FE-52D5-436F-B0E9-FB8EDC58C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10584" cy="6523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2310584</xdr:colOff>
      <xdr:row>3</xdr:row>
      <xdr:rowOff>103689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F4B28B78-4D6B-4EDA-9463-01B777F4A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10584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n/iCloudDrive/QUANTUM/Manual%20de%20Auditoria/Modelo_Matriz_de_Riscos_e_Contro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-Avaliação Riscos"/>
      <sheetName val="MRC"/>
      <sheetName val="Orientações"/>
      <sheetName val="Fontes de Risco"/>
      <sheetName val="Escalas Impacto e Probabilidade"/>
      <sheetName val="Escala Controles e Níveis Risco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Inexistente</v>
          </cell>
          <cell r="D3">
            <v>1</v>
          </cell>
          <cell r="E3" t="str">
            <v>Testes substantivos</v>
          </cell>
        </row>
        <row r="4">
          <cell r="A4" t="str">
            <v>Fraco</v>
          </cell>
          <cell r="D4">
            <v>0.8</v>
          </cell>
          <cell r="E4" t="str">
            <v>+ Testes substantivos</v>
          </cell>
        </row>
        <row r="5">
          <cell r="A5" t="str">
            <v>Mediano</v>
          </cell>
          <cell r="D5">
            <v>0.6</v>
          </cell>
          <cell r="E5" t="str">
            <v>Testes substantivos/Testes de Controles</v>
          </cell>
        </row>
        <row r="6">
          <cell r="A6" t="str">
            <v>Satisfatório</v>
          </cell>
          <cell r="D6">
            <v>0.4</v>
          </cell>
          <cell r="E6" t="str">
            <v>+ Testes de controle</v>
          </cell>
        </row>
        <row r="7">
          <cell r="A7" t="str">
            <v>Forte</v>
          </cell>
          <cell r="D7">
            <v>0.2</v>
          </cell>
          <cell r="E7" t="str">
            <v>+ Testes de controle</v>
          </cell>
        </row>
        <row r="12">
          <cell r="E12" t="str">
            <v>Realizar testes apenas se o auditor julgar necessário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4"/>
  <sheetViews>
    <sheetView showGridLines="0" tabSelected="1" zoomScaleNormal="100" workbookViewId="0">
      <selection activeCell="K396" sqref="K396"/>
    </sheetView>
  </sheetViews>
  <sheetFormatPr defaultColWidth="9.140625" defaultRowHeight="11.25"/>
  <cols>
    <col min="1" max="2" width="10.7109375" style="62" customWidth="1"/>
    <col min="3" max="3" width="10.7109375" style="130" customWidth="1"/>
    <col min="4" max="4" width="17.42578125" style="64" customWidth="1"/>
    <col min="5" max="5" width="10.7109375" style="62" customWidth="1"/>
    <col min="6" max="6" width="10.140625" style="62" customWidth="1"/>
    <col min="7" max="8" width="10.7109375" style="62" customWidth="1"/>
    <col min="9" max="9" width="10.7109375" style="63" customWidth="1"/>
    <col min="10" max="16384" width="9.140625" style="62"/>
  </cols>
  <sheetData>
    <row r="1" spans="1:9" ht="6.95" customHeight="1"/>
    <row r="2" spans="1:9" s="65" customFormat="1" ht="16.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3" spans="1:9" ht="12" customHeight="1" thickBot="1">
      <c r="A3" s="96"/>
      <c r="B3" s="96"/>
      <c r="C3" s="131"/>
      <c r="D3" s="97"/>
      <c r="E3" s="96"/>
      <c r="F3" s="96"/>
      <c r="G3" s="96"/>
      <c r="H3" s="96"/>
      <c r="I3" s="95"/>
    </row>
    <row r="4" spans="1:9" s="113" customFormat="1" ht="14.25" thickTop="1">
      <c r="A4" s="94"/>
      <c r="B4" s="94"/>
      <c r="C4" s="132"/>
      <c r="D4" s="93"/>
      <c r="E4" s="92"/>
      <c r="F4" s="91"/>
      <c r="G4" s="91" t="s">
        <v>1</v>
      </c>
      <c r="H4" s="91"/>
      <c r="I4" s="90"/>
    </row>
    <row r="5" spans="1:9" s="113" customFormat="1" ht="13.5">
      <c r="A5" s="88" t="s">
        <v>2</v>
      </c>
      <c r="B5" s="87" t="s">
        <v>3</v>
      </c>
      <c r="C5" s="133"/>
      <c r="D5" s="89" t="s">
        <v>4</v>
      </c>
      <c r="E5" s="156" t="s">
        <v>5</v>
      </c>
      <c r="F5" s="156"/>
      <c r="G5" s="156"/>
      <c r="H5" s="156"/>
      <c r="I5" s="156"/>
    </row>
    <row r="6" spans="1:9" s="113" customFormat="1" ht="13.5" customHeight="1">
      <c r="A6" s="88"/>
      <c r="B6" s="87"/>
      <c r="C6" s="133"/>
      <c r="D6" s="86" t="s">
        <v>6</v>
      </c>
      <c r="E6" s="85" t="s">
        <v>7</v>
      </c>
      <c r="F6" s="85">
        <v>3</v>
      </c>
      <c r="G6" s="85">
        <v>6</v>
      </c>
      <c r="H6" s="85" t="s">
        <v>7</v>
      </c>
      <c r="I6" s="84">
        <v>12</v>
      </c>
    </row>
    <row r="7" spans="1:9" s="113" customFormat="1" ht="14.25" customHeight="1" thickBot="1">
      <c r="A7" s="83"/>
      <c r="B7" s="83"/>
      <c r="C7" s="134"/>
      <c r="D7" s="82"/>
      <c r="E7" s="81" t="s">
        <v>3</v>
      </c>
      <c r="F7" s="80" t="s">
        <v>8</v>
      </c>
      <c r="G7" s="80" t="s">
        <v>8</v>
      </c>
      <c r="H7" s="80" t="s">
        <v>2</v>
      </c>
      <c r="I7" s="79" t="s">
        <v>8</v>
      </c>
    </row>
    <row r="8" spans="1:9" ht="6.95" customHeight="1">
      <c r="A8" s="109"/>
      <c r="B8" s="109"/>
      <c r="C8" s="135"/>
      <c r="D8" s="112"/>
      <c r="E8" s="74"/>
      <c r="F8" s="111"/>
      <c r="G8" s="111"/>
      <c r="H8" s="111"/>
      <c r="I8" s="110"/>
    </row>
    <row r="9" spans="1:9" ht="11.25" customHeight="1">
      <c r="A9" s="74">
        <v>1994</v>
      </c>
      <c r="B9" s="120" t="s">
        <v>9</v>
      </c>
      <c r="C9" s="136">
        <v>34335</v>
      </c>
      <c r="D9" s="119">
        <v>141.31</v>
      </c>
      <c r="E9" s="119">
        <v>41.31</v>
      </c>
      <c r="F9" s="119">
        <v>162.13</v>
      </c>
      <c r="G9" s="119">
        <v>533.33000000000004</v>
      </c>
      <c r="H9" s="119">
        <v>41.31</v>
      </c>
      <c r="I9" s="117">
        <v>2693.84</v>
      </c>
    </row>
    <row r="10" spans="1:9" ht="11.25" customHeight="1">
      <c r="A10" s="74">
        <v>1994</v>
      </c>
      <c r="B10" s="120" t="s">
        <v>10</v>
      </c>
      <c r="C10" s="136">
        <v>34366</v>
      </c>
      <c r="D10" s="119">
        <v>198.22</v>
      </c>
      <c r="E10" s="119">
        <v>40.270000000000003</v>
      </c>
      <c r="F10" s="119">
        <v>171.24</v>
      </c>
      <c r="G10" s="119">
        <v>568.16999999999996</v>
      </c>
      <c r="H10" s="119">
        <v>98.22</v>
      </c>
      <c r="I10" s="117">
        <v>3035.71</v>
      </c>
    </row>
    <row r="11" spans="1:9" ht="11.25" customHeight="1">
      <c r="A11" s="74">
        <v>1994</v>
      </c>
      <c r="B11" s="120" t="s">
        <v>11</v>
      </c>
      <c r="C11" s="136">
        <v>34394</v>
      </c>
      <c r="D11" s="119">
        <v>282.95999999999998</v>
      </c>
      <c r="E11" s="119">
        <v>42.75</v>
      </c>
      <c r="F11" s="119">
        <v>182.96</v>
      </c>
      <c r="G11" s="119">
        <v>602.92999999999995</v>
      </c>
      <c r="H11" s="119">
        <v>182.96</v>
      </c>
      <c r="I11" s="117">
        <v>3417.39</v>
      </c>
    </row>
    <row r="12" spans="1:9" ht="11.25" customHeight="1">
      <c r="A12" s="74">
        <v>1994</v>
      </c>
      <c r="B12" s="120" t="s">
        <v>12</v>
      </c>
      <c r="C12" s="136">
        <v>34425</v>
      </c>
      <c r="D12" s="119">
        <v>403.73</v>
      </c>
      <c r="E12" s="119">
        <v>42.68</v>
      </c>
      <c r="F12" s="119">
        <v>185.71</v>
      </c>
      <c r="G12" s="119">
        <v>648.91999999999996</v>
      </c>
      <c r="H12" s="119">
        <v>303.73</v>
      </c>
      <c r="I12" s="117">
        <v>3828.49</v>
      </c>
    </row>
    <row r="13" spans="1:9" ht="11.25" customHeight="1">
      <c r="A13" s="74">
        <v>1994</v>
      </c>
      <c r="B13" s="120" t="s">
        <v>13</v>
      </c>
      <c r="C13" s="136">
        <v>34455</v>
      </c>
      <c r="D13" s="119">
        <v>581.49</v>
      </c>
      <c r="E13" s="119">
        <v>44.03</v>
      </c>
      <c r="F13" s="119">
        <v>193.36</v>
      </c>
      <c r="G13" s="119">
        <v>695.71</v>
      </c>
      <c r="H13" s="119">
        <v>481.49</v>
      </c>
      <c r="I13" s="117">
        <v>4331.1899999999996</v>
      </c>
    </row>
    <row r="14" spans="1:9" ht="11.25" customHeight="1">
      <c r="A14" s="74">
        <v>1994</v>
      </c>
      <c r="B14" s="120" t="s">
        <v>14</v>
      </c>
      <c r="C14" s="136">
        <v>34486</v>
      </c>
      <c r="D14" s="119">
        <v>857.29</v>
      </c>
      <c r="E14" s="119">
        <v>47.43</v>
      </c>
      <c r="F14" s="119">
        <v>202.97</v>
      </c>
      <c r="G14" s="119">
        <v>757.29</v>
      </c>
      <c r="H14" s="119">
        <v>757.29</v>
      </c>
      <c r="I14" s="117">
        <v>4922.6000000000004</v>
      </c>
    </row>
    <row r="15" spans="1:9" ht="11.25" customHeight="1">
      <c r="A15" s="74">
        <v>1994</v>
      </c>
      <c r="B15" s="120" t="s">
        <v>15</v>
      </c>
      <c r="C15" s="136">
        <v>34516</v>
      </c>
      <c r="D15" s="119">
        <v>915.93</v>
      </c>
      <c r="E15" s="119">
        <v>6.84</v>
      </c>
      <c r="F15" s="119">
        <v>126.87</v>
      </c>
      <c r="G15" s="119">
        <v>548.16999999999996</v>
      </c>
      <c r="H15" s="119">
        <v>815.93</v>
      </c>
      <c r="I15" s="117">
        <v>4005.08</v>
      </c>
    </row>
    <row r="16" spans="1:9" ht="11.25" customHeight="1">
      <c r="A16" s="74">
        <v>1994</v>
      </c>
      <c r="B16" s="120" t="s">
        <v>16</v>
      </c>
      <c r="C16" s="136">
        <v>34547</v>
      </c>
      <c r="D16" s="119">
        <v>932.97</v>
      </c>
      <c r="E16" s="119">
        <v>1.86</v>
      </c>
      <c r="F16" s="119">
        <v>60.44</v>
      </c>
      <c r="G16" s="119">
        <v>370.67</v>
      </c>
      <c r="H16" s="119">
        <v>832.97</v>
      </c>
      <c r="I16" s="117">
        <v>3044.89</v>
      </c>
    </row>
    <row r="17" spans="1:9" ht="11.25" customHeight="1">
      <c r="A17" s="74">
        <v>1994</v>
      </c>
      <c r="B17" s="120" t="s">
        <v>17</v>
      </c>
      <c r="C17" s="136">
        <v>34578</v>
      </c>
      <c r="D17" s="119">
        <v>947.24</v>
      </c>
      <c r="E17" s="119">
        <v>1.53</v>
      </c>
      <c r="F17" s="119">
        <v>10.49</v>
      </c>
      <c r="G17" s="119">
        <v>234.76</v>
      </c>
      <c r="H17" s="119">
        <v>847.24</v>
      </c>
      <c r="I17" s="117">
        <v>2253.15</v>
      </c>
    </row>
    <row r="18" spans="1:9" ht="11.25" customHeight="1">
      <c r="A18" s="74">
        <v>1994</v>
      </c>
      <c r="B18" s="120" t="s">
        <v>18</v>
      </c>
      <c r="C18" s="136">
        <v>34608</v>
      </c>
      <c r="D18" s="119">
        <v>972.06</v>
      </c>
      <c r="E18" s="119">
        <v>2.62</v>
      </c>
      <c r="F18" s="119">
        <v>6.13</v>
      </c>
      <c r="G18" s="119">
        <v>140.77000000000001</v>
      </c>
      <c r="H18" s="119">
        <v>872.06</v>
      </c>
      <c r="I18" s="117">
        <v>1703.17</v>
      </c>
    </row>
    <row r="19" spans="1:9" ht="11.25" customHeight="1">
      <c r="A19" s="74">
        <v>1994</v>
      </c>
      <c r="B19" s="120" t="s">
        <v>19</v>
      </c>
      <c r="C19" s="136">
        <v>34639</v>
      </c>
      <c r="D19" s="119">
        <v>999.37</v>
      </c>
      <c r="E19" s="119">
        <v>2.81</v>
      </c>
      <c r="F19" s="119">
        <v>7.12</v>
      </c>
      <c r="G19" s="119">
        <v>71.86</v>
      </c>
      <c r="H19" s="119">
        <v>899.37</v>
      </c>
      <c r="I19" s="117">
        <v>1267.54</v>
      </c>
    </row>
    <row r="20" spans="1:9" ht="11.25" customHeight="1">
      <c r="A20" s="74">
        <v>1994</v>
      </c>
      <c r="B20" s="120" t="s">
        <v>20</v>
      </c>
      <c r="C20" s="136">
        <v>34669</v>
      </c>
      <c r="D20" s="119">
        <v>1016.46</v>
      </c>
      <c r="E20" s="119">
        <v>1.71</v>
      </c>
      <c r="F20" s="119">
        <v>7.31</v>
      </c>
      <c r="G20" s="119">
        <v>18.57</v>
      </c>
      <c r="H20" s="119">
        <v>916.46</v>
      </c>
      <c r="I20" s="117">
        <v>916.46</v>
      </c>
    </row>
    <row r="21" spans="1:9" ht="6.95" customHeight="1">
      <c r="A21" s="109"/>
      <c r="B21" s="109"/>
      <c r="C21" s="136"/>
      <c r="D21" s="108"/>
      <c r="E21" s="107"/>
      <c r="F21" s="106"/>
      <c r="G21" s="106"/>
      <c r="H21" s="106"/>
      <c r="I21" s="105"/>
    </row>
    <row r="22" spans="1:9" ht="11.25" customHeight="1">
      <c r="A22" s="74">
        <v>1995</v>
      </c>
      <c r="B22" s="120" t="s">
        <v>9</v>
      </c>
      <c r="C22" s="136">
        <v>34700</v>
      </c>
      <c r="D22" s="119">
        <v>1033.74</v>
      </c>
      <c r="E22" s="119">
        <v>1.7</v>
      </c>
      <c r="F22" s="119">
        <v>6.35</v>
      </c>
      <c r="G22" s="119">
        <v>12.86</v>
      </c>
      <c r="H22" s="119">
        <v>1.7</v>
      </c>
      <c r="I22" s="117">
        <v>631.54</v>
      </c>
    </row>
    <row r="23" spans="1:9" ht="11.25" customHeight="1">
      <c r="A23" s="74">
        <v>1995</v>
      </c>
      <c r="B23" s="120" t="s">
        <v>10</v>
      </c>
      <c r="C23" s="136">
        <v>34731</v>
      </c>
      <c r="D23" s="119">
        <v>1044.28</v>
      </c>
      <c r="E23" s="119">
        <v>1.02</v>
      </c>
      <c r="F23" s="119">
        <v>4.49</v>
      </c>
      <c r="G23" s="119">
        <v>11.93</v>
      </c>
      <c r="H23" s="119">
        <v>2.74</v>
      </c>
      <c r="I23" s="117">
        <v>426.83</v>
      </c>
    </row>
    <row r="24" spans="1:9" ht="11.25" customHeight="1">
      <c r="A24" s="74">
        <v>1995</v>
      </c>
      <c r="B24" s="120" t="s">
        <v>11</v>
      </c>
      <c r="C24" s="136">
        <v>34759</v>
      </c>
      <c r="D24" s="119">
        <v>1060.47</v>
      </c>
      <c r="E24" s="119">
        <v>1.55</v>
      </c>
      <c r="F24" s="119">
        <v>4.33</v>
      </c>
      <c r="G24" s="119">
        <v>11.95</v>
      </c>
      <c r="H24" s="119">
        <v>4.33</v>
      </c>
      <c r="I24" s="117">
        <v>274.77999999999997</v>
      </c>
    </row>
    <row r="25" spans="1:9" ht="11.25" customHeight="1">
      <c r="A25" s="74">
        <v>1995</v>
      </c>
      <c r="B25" s="120" t="s">
        <v>12</v>
      </c>
      <c r="C25" s="136">
        <v>34790</v>
      </c>
      <c r="D25" s="119">
        <v>1086.24</v>
      </c>
      <c r="E25" s="119">
        <v>2.4300000000000002</v>
      </c>
      <c r="F25" s="119">
        <v>5.08</v>
      </c>
      <c r="G25" s="119">
        <v>11.75</v>
      </c>
      <c r="H25" s="119">
        <v>6.87</v>
      </c>
      <c r="I25" s="117">
        <v>169.05</v>
      </c>
    </row>
    <row r="26" spans="1:9" ht="11.25" customHeight="1">
      <c r="A26" s="74">
        <v>1995</v>
      </c>
      <c r="B26" s="120" t="s">
        <v>13</v>
      </c>
      <c r="C26" s="136">
        <v>34820</v>
      </c>
      <c r="D26" s="119">
        <v>1115.24</v>
      </c>
      <c r="E26" s="119">
        <v>2.67</v>
      </c>
      <c r="F26" s="119">
        <v>6.8</v>
      </c>
      <c r="G26" s="119">
        <v>11.59</v>
      </c>
      <c r="H26" s="119">
        <v>9.7200000000000006</v>
      </c>
      <c r="I26" s="117">
        <v>91.79</v>
      </c>
    </row>
    <row r="27" spans="1:9" ht="11.25" customHeight="1">
      <c r="A27" s="74">
        <v>1995</v>
      </c>
      <c r="B27" s="120" t="s">
        <v>14</v>
      </c>
      <c r="C27" s="136">
        <v>34851</v>
      </c>
      <c r="D27" s="119">
        <v>1140.44</v>
      </c>
      <c r="E27" s="119">
        <v>2.2599999999999998</v>
      </c>
      <c r="F27" s="119">
        <v>7.54</v>
      </c>
      <c r="G27" s="119">
        <v>12.2</v>
      </c>
      <c r="H27" s="119">
        <v>12.2</v>
      </c>
      <c r="I27" s="117">
        <v>33.03</v>
      </c>
    </row>
    <row r="28" spans="1:9" ht="11.25" customHeight="1">
      <c r="A28" s="74">
        <v>1995</v>
      </c>
      <c r="B28" s="120" t="s">
        <v>15</v>
      </c>
      <c r="C28" s="136">
        <v>34881</v>
      </c>
      <c r="D28" s="119">
        <v>1167.3499999999999</v>
      </c>
      <c r="E28" s="119">
        <v>2.36</v>
      </c>
      <c r="F28" s="119">
        <v>7.47</v>
      </c>
      <c r="G28" s="119">
        <v>12.92</v>
      </c>
      <c r="H28" s="119">
        <v>14.84</v>
      </c>
      <c r="I28" s="117">
        <v>27.45</v>
      </c>
    </row>
    <row r="29" spans="1:9" ht="11.25" customHeight="1">
      <c r="A29" s="74">
        <v>1995</v>
      </c>
      <c r="B29" s="120" t="s">
        <v>16</v>
      </c>
      <c r="C29" s="136">
        <v>34912</v>
      </c>
      <c r="D29" s="119">
        <v>1178.9100000000001</v>
      </c>
      <c r="E29" s="119">
        <v>0.99</v>
      </c>
      <c r="F29" s="119">
        <v>5.71</v>
      </c>
      <c r="G29" s="119">
        <v>12.89</v>
      </c>
      <c r="H29" s="119">
        <v>15.98</v>
      </c>
      <c r="I29" s="117">
        <v>26.36</v>
      </c>
    </row>
    <row r="30" spans="1:9" ht="11.25" customHeight="1">
      <c r="A30" s="74">
        <v>1995</v>
      </c>
      <c r="B30" s="120" t="s">
        <v>17</v>
      </c>
      <c r="C30" s="136">
        <v>34943</v>
      </c>
      <c r="D30" s="119">
        <v>1190.58</v>
      </c>
      <c r="E30" s="119">
        <v>0.99</v>
      </c>
      <c r="F30" s="119">
        <v>4.4000000000000004</v>
      </c>
      <c r="G30" s="119">
        <v>12.27</v>
      </c>
      <c r="H30" s="119">
        <v>17.13</v>
      </c>
      <c r="I30" s="117">
        <v>25.69</v>
      </c>
    </row>
    <row r="31" spans="1:9" ht="11.25" customHeight="1">
      <c r="A31" s="74">
        <v>1995</v>
      </c>
      <c r="B31" s="120" t="s">
        <v>18</v>
      </c>
      <c r="C31" s="136">
        <v>34973</v>
      </c>
      <c r="D31" s="119">
        <v>1207.3699999999999</v>
      </c>
      <c r="E31" s="119">
        <v>1.41</v>
      </c>
      <c r="F31" s="119">
        <v>3.43</v>
      </c>
      <c r="G31" s="119">
        <v>11.15</v>
      </c>
      <c r="H31" s="119">
        <v>18.78</v>
      </c>
      <c r="I31" s="117">
        <v>24.21</v>
      </c>
    </row>
    <row r="32" spans="1:9" ht="11.25" customHeight="1">
      <c r="A32" s="74">
        <v>1995</v>
      </c>
      <c r="B32" s="120" t="s">
        <v>19</v>
      </c>
      <c r="C32" s="136">
        <v>35004</v>
      </c>
      <c r="D32" s="119">
        <v>1225.1199999999999</v>
      </c>
      <c r="E32" s="119">
        <v>1.47</v>
      </c>
      <c r="F32" s="119">
        <v>3.92</v>
      </c>
      <c r="G32" s="119">
        <v>9.85</v>
      </c>
      <c r="H32" s="119">
        <v>20.53</v>
      </c>
      <c r="I32" s="117">
        <v>22.59</v>
      </c>
    </row>
    <row r="33" spans="1:9" ht="11.25" customHeight="1">
      <c r="A33" s="74">
        <v>1995</v>
      </c>
      <c r="B33" s="104" t="s">
        <v>20</v>
      </c>
      <c r="C33" s="136">
        <v>35034</v>
      </c>
      <c r="D33" s="102">
        <v>1244.23</v>
      </c>
      <c r="E33" s="102">
        <v>1.56</v>
      </c>
      <c r="F33" s="102">
        <v>4.51</v>
      </c>
      <c r="G33" s="102">
        <v>9.1</v>
      </c>
      <c r="H33" s="102">
        <v>22.41</v>
      </c>
      <c r="I33" s="98">
        <v>22.41</v>
      </c>
    </row>
    <row r="34" spans="1:9" ht="6.95" customHeight="1">
      <c r="A34" s="109"/>
      <c r="B34" s="109"/>
      <c r="C34" s="136"/>
      <c r="D34" s="108"/>
      <c r="E34" s="107"/>
      <c r="F34" s="106"/>
      <c r="G34" s="106"/>
      <c r="H34" s="106"/>
      <c r="I34" s="105"/>
    </row>
    <row r="35" spans="1:9" ht="11.25" customHeight="1">
      <c r="A35" s="74">
        <v>1996</v>
      </c>
      <c r="B35" s="120" t="s">
        <v>9</v>
      </c>
      <c r="C35" s="136">
        <v>35065</v>
      </c>
      <c r="D35" s="119">
        <v>1260.9000000000001</v>
      </c>
      <c r="E35" s="122">
        <v>1.34</v>
      </c>
      <c r="F35" s="119">
        <v>4.43</v>
      </c>
      <c r="G35" s="122">
        <v>8.01</v>
      </c>
      <c r="H35" s="122">
        <v>1.34</v>
      </c>
      <c r="I35" s="117">
        <v>21.97</v>
      </c>
    </row>
    <row r="36" spans="1:9" ht="11.25" customHeight="1">
      <c r="A36" s="74">
        <v>1996</v>
      </c>
      <c r="B36" s="120" t="s">
        <v>10</v>
      </c>
      <c r="C36" s="136">
        <v>35096</v>
      </c>
      <c r="D36" s="119">
        <v>1273.8900000000001</v>
      </c>
      <c r="E36" s="122">
        <v>1.03</v>
      </c>
      <c r="F36" s="119">
        <v>3.98</v>
      </c>
      <c r="G36" s="122">
        <v>8.06</v>
      </c>
      <c r="H36" s="122">
        <v>2.38</v>
      </c>
      <c r="I36" s="117">
        <v>21.99</v>
      </c>
    </row>
    <row r="37" spans="1:9" ht="11.25" customHeight="1">
      <c r="A37" s="74">
        <v>1996</v>
      </c>
      <c r="B37" s="120" t="s">
        <v>11</v>
      </c>
      <c r="C37" s="136">
        <v>35125</v>
      </c>
      <c r="D37" s="119">
        <v>1278.3499999999999</v>
      </c>
      <c r="E37" s="122">
        <v>0.35</v>
      </c>
      <c r="F37" s="119">
        <v>2.74</v>
      </c>
      <c r="G37" s="122">
        <v>7.37</v>
      </c>
      <c r="H37" s="122">
        <v>2.74</v>
      </c>
      <c r="I37" s="117">
        <v>20.55</v>
      </c>
    </row>
    <row r="38" spans="1:9" ht="11.25" customHeight="1">
      <c r="A38" s="74">
        <v>1996</v>
      </c>
      <c r="B38" s="120" t="s">
        <v>12</v>
      </c>
      <c r="C38" s="136">
        <v>35156</v>
      </c>
      <c r="D38" s="119">
        <v>1294.46</v>
      </c>
      <c r="E38" s="122">
        <v>1.26</v>
      </c>
      <c r="F38" s="119">
        <v>2.66</v>
      </c>
      <c r="G38" s="122">
        <v>7.21</v>
      </c>
      <c r="H38" s="122">
        <v>4.04</v>
      </c>
      <c r="I38" s="117">
        <v>19.170000000000002</v>
      </c>
    </row>
    <row r="39" spans="1:9" ht="11.25" customHeight="1">
      <c r="A39" s="74">
        <v>1996</v>
      </c>
      <c r="B39" s="120" t="s">
        <v>13</v>
      </c>
      <c r="C39" s="136">
        <v>35186</v>
      </c>
      <c r="D39" s="119">
        <v>1310.25</v>
      </c>
      <c r="E39" s="122">
        <v>1.22</v>
      </c>
      <c r="F39" s="119">
        <v>2.85</v>
      </c>
      <c r="G39" s="119">
        <v>6.95</v>
      </c>
      <c r="H39" s="119">
        <v>5.31</v>
      </c>
      <c r="I39" s="117">
        <v>17.489999999999998</v>
      </c>
    </row>
    <row r="40" spans="1:9" ht="11.25" customHeight="1">
      <c r="A40" s="74">
        <v>1996</v>
      </c>
      <c r="B40" s="120" t="s">
        <v>14</v>
      </c>
      <c r="C40" s="136">
        <v>35217</v>
      </c>
      <c r="D40" s="119">
        <v>1325.84</v>
      </c>
      <c r="E40" s="122">
        <v>1.19</v>
      </c>
      <c r="F40" s="119">
        <v>3.71</v>
      </c>
      <c r="G40" s="119">
        <v>6.56</v>
      </c>
      <c r="H40" s="119">
        <v>6.56</v>
      </c>
      <c r="I40" s="117">
        <v>16.260000000000002</v>
      </c>
    </row>
    <row r="41" spans="1:9" ht="11.25" customHeight="1">
      <c r="A41" s="74">
        <v>1996</v>
      </c>
      <c r="B41" s="120" t="s">
        <v>15</v>
      </c>
      <c r="C41" s="136">
        <v>35247</v>
      </c>
      <c r="D41" s="119">
        <v>1340.56</v>
      </c>
      <c r="E41" s="122">
        <v>1.1100000000000001</v>
      </c>
      <c r="F41" s="119">
        <v>3.56</v>
      </c>
      <c r="G41" s="119">
        <v>6.32</v>
      </c>
      <c r="H41" s="119">
        <v>7.74</v>
      </c>
      <c r="I41" s="117">
        <v>14.84</v>
      </c>
    </row>
    <row r="42" spans="1:9" ht="11.25" customHeight="1">
      <c r="A42" s="74">
        <v>1996</v>
      </c>
      <c r="B42" s="120" t="s">
        <v>16</v>
      </c>
      <c r="C42" s="136">
        <v>35278</v>
      </c>
      <c r="D42" s="119">
        <v>1346.46</v>
      </c>
      <c r="E42" s="122">
        <v>0.44</v>
      </c>
      <c r="F42" s="119">
        <v>2.76</v>
      </c>
      <c r="G42" s="119">
        <v>5.7</v>
      </c>
      <c r="H42" s="119">
        <v>8.2200000000000006</v>
      </c>
      <c r="I42" s="117">
        <v>14.21</v>
      </c>
    </row>
    <row r="43" spans="1:9" ht="11.25" customHeight="1">
      <c r="A43" s="74">
        <v>1996</v>
      </c>
      <c r="B43" s="120" t="s">
        <v>17</v>
      </c>
      <c r="C43" s="136">
        <v>35309</v>
      </c>
      <c r="D43" s="119">
        <v>1348.48</v>
      </c>
      <c r="E43" s="122">
        <v>0.15</v>
      </c>
      <c r="F43" s="119">
        <v>1.71</v>
      </c>
      <c r="G43" s="119">
        <v>5.49</v>
      </c>
      <c r="H43" s="119">
        <v>8.3800000000000008</v>
      </c>
      <c r="I43" s="117">
        <v>13.26</v>
      </c>
    </row>
    <row r="44" spans="1:9" ht="11.25" customHeight="1">
      <c r="A44" s="74">
        <v>1996</v>
      </c>
      <c r="B44" s="120" t="s">
        <v>18</v>
      </c>
      <c r="C44" s="136">
        <v>35339</v>
      </c>
      <c r="D44" s="119">
        <v>1352.53</v>
      </c>
      <c r="E44" s="119">
        <v>0.3</v>
      </c>
      <c r="F44" s="119">
        <v>0.89</v>
      </c>
      <c r="G44" s="119">
        <v>4.49</v>
      </c>
      <c r="H44" s="119">
        <v>8.6999999999999993</v>
      </c>
      <c r="I44" s="117">
        <v>12.02</v>
      </c>
    </row>
    <row r="45" spans="1:9" ht="11.25" customHeight="1">
      <c r="A45" s="74">
        <v>1996</v>
      </c>
      <c r="B45" s="120" t="s">
        <v>19</v>
      </c>
      <c r="C45" s="136">
        <v>35370</v>
      </c>
      <c r="D45" s="119">
        <v>1356.86</v>
      </c>
      <c r="E45" s="122">
        <v>0.32</v>
      </c>
      <c r="F45" s="119">
        <v>0.77</v>
      </c>
      <c r="G45" s="122">
        <v>3.56</v>
      </c>
      <c r="H45" s="122">
        <v>9.0500000000000007</v>
      </c>
      <c r="I45" s="117">
        <v>10.75</v>
      </c>
    </row>
    <row r="46" spans="1:9" ht="11.25" customHeight="1">
      <c r="A46" s="74">
        <v>1996</v>
      </c>
      <c r="B46" s="104" t="s">
        <v>20</v>
      </c>
      <c r="C46" s="136">
        <v>35400</v>
      </c>
      <c r="D46" s="102">
        <v>1363.24</v>
      </c>
      <c r="E46" s="126">
        <v>0.47</v>
      </c>
      <c r="F46" s="102">
        <v>1.0900000000000001</v>
      </c>
      <c r="G46" s="102">
        <v>2.82</v>
      </c>
      <c r="H46" s="102">
        <v>9.56</v>
      </c>
      <c r="I46" s="98">
        <v>9.56</v>
      </c>
    </row>
    <row r="47" spans="1:9" ht="6.95" customHeight="1">
      <c r="A47" s="109"/>
      <c r="B47" s="109"/>
      <c r="C47" s="136"/>
      <c r="D47" s="108"/>
      <c r="E47" s="107"/>
      <c r="F47" s="106"/>
      <c r="G47" s="106"/>
      <c r="H47" s="106"/>
      <c r="I47" s="105"/>
    </row>
    <row r="48" spans="1:9" ht="11.25" customHeight="1">
      <c r="A48" s="74">
        <v>1997</v>
      </c>
      <c r="B48" s="120" t="s">
        <v>9</v>
      </c>
      <c r="C48" s="136">
        <v>35431</v>
      </c>
      <c r="D48" s="119">
        <v>1379.33</v>
      </c>
      <c r="E48" s="122">
        <v>1.18</v>
      </c>
      <c r="F48" s="119">
        <v>1.98</v>
      </c>
      <c r="G48" s="119">
        <v>2.89</v>
      </c>
      <c r="H48" s="119">
        <v>1.18</v>
      </c>
      <c r="I48" s="117">
        <v>9.39</v>
      </c>
    </row>
    <row r="49" spans="1:9" ht="11.25" customHeight="1">
      <c r="A49" s="74">
        <v>1997</v>
      </c>
      <c r="B49" s="120" t="s">
        <v>10</v>
      </c>
      <c r="C49" s="136">
        <v>35462</v>
      </c>
      <c r="D49" s="119">
        <v>1386.23</v>
      </c>
      <c r="E49" s="119">
        <v>0.5</v>
      </c>
      <c r="F49" s="119">
        <v>2.16</v>
      </c>
      <c r="G49" s="119">
        <v>2.95</v>
      </c>
      <c r="H49" s="119">
        <v>1.69</v>
      </c>
      <c r="I49" s="117">
        <v>8.82</v>
      </c>
    </row>
    <row r="50" spans="1:9" ht="11.25" customHeight="1">
      <c r="A50" s="74">
        <v>1997</v>
      </c>
      <c r="B50" s="120" t="s">
        <v>11</v>
      </c>
      <c r="C50" s="136">
        <v>35490</v>
      </c>
      <c r="D50" s="119">
        <v>1393.3</v>
      </c>
      <c r="E50" s="122">
        <v>0.51</v>
      </c>
      <c r="F50" s="119">
        <v>2.21</v>
      </c>
      <c r="G50" s="119">
        <v>3.32</v>
      </c>
      <c r="H50" s="119">
        <v>2.21</v>
      </c>
      <c r="I50" s="117">
        <v>8.99</v>
      </c>
    </row>
    <row r="51" spans="1:9" ht="11.25" customHeight="1">
      <c r="A51" s="74">
        <v>1997</v>
      </c>
      <c r="B51" s="120" t="s">
        <v>12</v>
      </c>
      <c r="C51" s="136">
        <v>35521</v>
      </c>
      <c r="D51" s="119">
        <v>1405.56</v>
      </c>
      <c r="E51" s="122">
        <v>0.88</v>
      </c>
      <c r="F51" s="119">
        <v>1.9</v>
      </c>
      <c r="G51" s="119">
        <v>3.92</v>
      </c>
      <c r="H51" s="119">
        <v>3.1</v>
      </c>
      <c r="I51" s="117">
        <v>8.58</v>
      </c>
    </row>
    <row r="52" spans="1:9" ht="11.25" customHeight="1">
      <c r="A52" s="74">
        <v>1997</v>
      </c>
      <c r="B52" s="120" t="s">
        <v>13</v>
      </c>
      <c r="C52" s="136">
        <v>35551</v>
      </c>
      <c r="D52" s="119">
        <v>1411.32</v>
      </c>
      <c r="E52" s="122">
        <v>0.41</v>
      </c>
      <c r="F52" s="119">
        <v>1.81</v>
      </c>
      <c r="G52" s="119">
        <v>4.01</v>
      </c>
      <c r="H52" s="119">
        <v>3.53</v>
      </c>
      <c r="I52" s="117">
        <v>7.71</v>
      </c>
    </row>
    <row r="53" spans="1:9" ht="11.25" customHeight="1">
      <c r="A53" s="74">
        <v>1997</v>
      </c>
      <c r="B53" s="120" t="s">
        <v>14</v>
      </c>
      <c r="C53" s="136">
        <v>35582</v>
      </c>
      <c r="D53" s="119">
        <v>1418.94</v>
      </c>
      <c r="E53" s="122">
        <v>0.54</v>
      </c>
      <c r="F53" s="119">
        <v>1.84</v>
      </c>
      <c r="G53" s="119">
        <v>4.09</v>
      </c>
      <c r="H53" s="119">
        <v>4.09</v>
      </c>
      <c r="I53" s="117">
        <v>7.02</v>
      </c>
    </row>
    <row r="54" spans="1:9" ht="11.25" customHeight="1">
      <c r="A54" s="74">
        <v>1997</v>
      </c>
      <c r="B54" s="120" t="s">
        <v>15</v>
      </c>
      <c r="C54" s="136">
        <v>35612</v>
      </c>
      <c r="D54" s="119">
        <v>1422.06</v>
      </c>
      <c r="E54" s="122">
        <v>0.22</v>
      </c>
      <c r="F54" s="119">
        <v>1.17</v>
      </c>
      <c r="G54" s="119">
        <v>3.1</v>
      </c>
      <c r="H54" s="119">
        <v>4.3099999999999996</v>
      </c>
      <c r="I54" s="117">
        <v>6.08</v>
      </c>
    </row>
    <row r="55" spans="1:9" ht="11.25" customHeight="1">
      <c r="A55" s="74">
        <v>1997</v>
      </c>
      <c r="B55" s="120" t="s">
        <v>16</v>
      </c>
      <c r="C55" s="136">
        <v>35643</v>
      </c>
      <c r="D55" s="119">
        <v>1421.78</v>
      </c>
      <c r="E55" s="122">
        <v>-0.02</v>
      </c>
      <c r="F55" s="119">
        <v>0.74</v>
      </c>
      <c r="G55" s="119">
        <v>2.56</v>
      </c>
      <c r="H55" s="119">
        <v>4.29</v>
      </c>
      <c r="I55" s="117">
        <v>5.59</v>
      </c>
    </row>
    <row r="56" spans="1:9" ht="11.25" customHeight="1">
      <c r="A56" s="74">
        <v>1997</v>
      </c>
      <c r="B56" s="120" t="s">
        <v>17</v>
      </c>
      <c r="C56" s="136">
        <v>35674</v>
      </c>
      <c r="D56" s="119">
        <v>1422.63</v>
      </c>
      <c r="E56" s="122">
        <v>0.06</v>
      </c>
      <c r="F56" s="119">
        <v>0.26</v>
      </c>
      <c r="G56" s="119">
        <v>2.11</v>
      </c>
      <c r="H56" s="119">
        <v>4.3600000000000003</v>
      </c>
      <c r="I56" s="117">
        <v>5.5</v>
      </c>
    </row>
    <row r="57" spans="1:9" ht="11.25" customHeight="1">
      <c r="A57" s="74">
        <v>1997</v>
      </c>
      <c r="B57" s="120" t="s">
        <v>18</v>
      </c>
      <c r="C57" s="136">
        <v>35704</v>
      </c>
      <c r="D57" s="119">
        <v>1425.9</v>
      </c>
      <c r="E57" s="119">
        <v>0.23</v>
      </c>
      <c r="F57" s="119">
        <v>0.27</v>
      </c>
      <c r="G57" s="119">
        <v>1.45</v>
      </c>
      <c r="H57" s="119">
        <v>4.5999999999999996</v>
      </c>
      <c r="I57" s="117">
        <v>5.42</v>
      </c>
    </row>
    <row r="58" spans="1:9" ht="11.25" customHeight="1">
      <c r="A58" s="74">
        <v>1997</v>
      </c>
      <c r="B58" s="120" t="s">
        <v>19</v>
      </c>
      <c r="C58" s="136">
        <v>35735</v>
      </c>
      <c r="D58" s="119">
        <v>1428.32</v>
      </c>
      <c r="E58" s="122">
        <v>0.17</v>
      </c>
      <c r="F58" s="119">
        <v>0.46</v>
      </c>
      <c r="G58" s="119">
        <v>1.2</v>
      </c>
      <c r="H58" s="119">
        <v>4.7699999999999996</v>
      </c>
      <c r="I58" s="117">
        <v>5.27</v>
      </c>
    </row>
    <row r="59" spans="1:9" ht="11.25" customHeight="1">
      <c r="A59" s="74">
        <v>1997</v>
      </c>
      <c r="B59" s="104" t="s">
        <v>20</v>
      </c>
      <c r="C59" s="136">
        <v>35765</v>
      </c>
      <c r="D59" s="102">
        <v>1434.46</v>
      </c>
      <c r="E59" s="126">
        <v>0.43</v>
      </c>
      <c r="F59" s="102">
        <v>0.83</v>
      </c>
      <c r="G59" s="102">
        <v>1.0900000000000001</v>
      </c>
      <c r="H59" s="102">
        <v>5.22</v>
      </c>
      <c r="I59" s="98">
        <v>5.22</v>
      </c>
    </row>
    <row r="60" spans="1:9" ht="6.95" customHeight="1">
      <c r="A60" s="109"/>
      <c r="B60" s="109"/>
      <c r="C60" s="136"/>
      <c r="D60" s="108"/>
      <c r="E60" s="107"/>
      <c r="F60" s="106"/>
      <c r="G60" s="106"/>
      <c r="H60" s="106"/>
      <c r="I60" s="105"/>
    </row>
    <row r="61" spans="1:9" ht="11.25" customHeight="1">
      <c r="A61" s="74">
        <v>1998</v>
      </c>
      <c r="B61" s="120" t="s">
        <v>9</v>
      </c>
      <c r="C61" s="136">
        <v>35796</v>
      </c>
      <c r="D61" s="119">
        <v>1444.64</v>
      </c>
      <c r="E61" s="119">
        <v>0.71</v>
      </c>
      <c r="F61" s="119">
        <v>1.31</v>
      </c>
      <c r="G61" s="119">
        <v>1.59</v>
      </c>
      <c r="H61" s="119">
        <v>0.71</v>
      </c>
      <c r="I61" s="117">
        <v>4.7300000000000004</v>
      </c>
    </row>
    <row r="62" spans="1:9" ht="11.25" customHeight="1">
      <c r="A62" s="74">
        <v>1998</v>
      </c>
      <c r="B62" s="120" t="s">
        <v>10</v>
      </c>
      <c r="C62" s="136">
        <v>35827</v>
      </c>
      <c r="D62" s="119">
        <v>1451.29</v>
      </c>
      <c r="E62" s="119">
        <v>0.46</v>
      </c>
      <c r="F62" s="119">
        <v>1.61</v>
      </c>
      <c r="G62" s="119">
        <v>2.08</v>
      </c>
      <c r="H62" s="119">
        <v>1.17</v>
      </c>
      <c r="I62" s="117">
        <v>4.6900000000000004</v>
      </c>
    </row>
    <row r="63" spans="1:9" ht="11.25" customHeight="1">
      <c r="A63" s="74">
        <v>1998</v>
      </c>
      <c r="B63" s="120" t="s">
        <v>11</v>
      </c>
      <c r="C63" s="136">
        <v>35855</v>
      </c>
      <c r="D63" s="119">
        <v>1456.22</v>
      </c>
      <c r="E63" s="119">
        <v>0.34</v>
      </c>
      <c r="F63" s="119">
        <v>1.52</v>
      </c>
      <c r="G63" s="119">
        <v>2.36</v>
      </c>
      <c r="H63" s="119">
        <v>1.52</v>
      </c>
      <c r="I63" s="117">
        <v>4.5199999999999996</v>
      </c>
    </row>
    <row r="64" spans="1:9" ht="11.25" customHeight="1">
      <c r="A64" s="74">
        <v>1998</v>
      </c>
      <c r="B64" s="120" t="s">
        <v>12</v>
      </c>
      <c r="C64" s="136">
        <v>35886</v>
      </c>
      <c r="D64" s="119">
        <v>1459.71</v>
      </c>
      <c r="E64" s="119">
        <v>0.24</v>
      </c>
      <c r="F64" s="119">
        <v>1.04</v>
      </c>
      <c r="G64" s="119">
        <v>2.37</v>
      </c>
      <c r="H64" s="119">
        <v>1.76</v>
      </c>
      <c r="I64" s="117">
        <v>3.85</v>
      </c>
    </row>
    <row r="65" spans="1:9" ht="11.25" customHeight="1">
      <c r="A65" s="74">
        <v>1998</v>
      </c>
      <c r="B65" s="120" t="s">
        <v>13</v>
      </c>
      <c r="C65" s="136">
        <v>35916</v>
      </c>
      <c r="D65" s="119">
        <v>1467.01</v>
      </c>
      <c r="E65" s="119">
        <v>0.5</v>
      </c>
      <c r="F65" s="119">
        <v>1.08</v>
      </c>
      <c r="G65" s="119">
        <v>2.71</v>
      </c>
      <c r="H65" s="119">
        <v>2.27</v>
      </c>
      <c r="I65" s="117">
        <v>3.95</v>
      </c>
    </row>
    <row r="66" spans="1:9" ht="11.25" customHeight="1">
      <c r="A66" s="74">
        <v>1998</v>
      </c>
      <c r="B66" s="120" t="s">
        <v>14</v>
      </c>
      <c r="C66" s="136">
        <v>35947</v>
      </c>
      <c r="D66" s="119">
        <v>1467.3</v>
      </c>
      <c r="E66" s="119">
        <v>0.02</v>
      </c>
      <c r="F66" s="119">
        <v>0.76</v>
      </c>
      <c r="G66" s="119">
        <v>2.29</v>
      </c>
      <c r="H66" s="119">
        <v>2.29</v>
      </c>
      <c r="I66" s="117">
        <v>3.41</v>
      </c>
    </row>
    <row r="67" spans="1:9" ht="11.25" customHeight="1">
      <c r="A67" s="74">
        <v>1998</v>
      </c>
      <c r="B67" s="120" t="s">
        <v>15</v>
      </c>
      <c r="C67" s="136">
        <v>35977</v>
      </c>
      <c r="D67" s="119">
        <v>1465.54</v>
      </c>
      <c r="E67" s="119">
        <v>-0.12</v>
      </c>
      <c r="F67" s="119">
        <v>0.4</v>
      </c>
      <c r="G67" s="119">
        <v>1.45</v>
      </c>
      <c r="H67" s="119">
        <v>2.17</v>
      </c>
      <c r="I67" s="117">
        <v>3.06</v>
      </c>
    </row>
    <row r="68" spans="1:9" ht="11.25" customHeight="1">
      <c r="A68" s="74">
        <v>1998</v>
      </c>
      <c r="B68" s="120" t="s">
        <v>16</v>
      </c>
      <c r="C68" s="136">
        <v>36008</v>
      </c>
      <c r="D68" s="119">
        <v>1458.07</v>
      </c>
      <c r="E68" s="119">
        <v>-0.51</v>
      </c>
      <c r="F68" s="119">
        <v>-0.61</v>
      </c>
      <c r="G68" s="119">
        <v>0.47</v>
      </c>
      <c r="H68" s="119">
        <v>1.65</v>
      </c>
      <c r="I68" s="117">
        <v>2.5499999999999998</v>
      </c>
    </row>
    <row r="69" spans="1:9" ht="11.25" customHeight="1">
      <c r="A69" s="74">
        <v>1998</v>
      </c>
      <c r="B69" s="104" t="s">
        <v>17</v>
      </c>
      <c r="C69" s="136">
        <v>36039</v>
      </c>
      <c r="D69" s="102">
        <v>1454.86</v>
      </c>
      <c r="E69" s="102">
        <v>-0.22</v>
      </c>
      <c r="F69" s="102">
        <v>-0.85</v>
      </c>
      <c r="G69" s="102">
        <v>-0.09</v>
      </c>
      <c r="H69" s="119">
        <v>1.42</v>
      </c>
      <c r="I69" s="117">
        <v>2.27</v>
      </c>
    </row>
    <row r="70" spans="1:9" ht="11.25" customHeight="1">
      <c r="A70" s="74">
        <v>1998</v>
      </c>
      <c r="B70" s="104" t="s">
        <v>18</v>
      </c>
      <c r="C70" s="136">
        <v>36069</v>
      </c>
      <c r="D70" s="102">
        <v>1455.15</v>
      </c>
      <c r="E70" s="102">
        <v>0.02</v>
      </c>
      <c r="F70" s="102">
        <v>-0.71</v>
      </c>
      <c r="G70" s="102">
        <v>-0.31</v>
      </c>
      <c r="H70" s="119">
        <v>1.44</v>
      </c>
      <c r="I70" s="117">
        <v>2.0499999999999998</v>
      </c>
    </row>
    <row r="71" spans="1:9" ht="11.25" customHeight="1">
      <c r="A71" s="74">
        <v>1998</v>
      </c>
      <c r="B71" s="120" t="s">
        <v>19</v>
      </c>
      <c r="C71" s="136">
        <v>36100</v>
      </c>
      <c r="D71" s="119">
        <v>1453.4</v>
      </c>
      <c r="E71" s="103">
        <v>-0.12</v>
      </c>
      <c r="F71" s="102">
        <v>-0.32</v>
      </c>
      <c r="G71" s="102">
        <v>-0.93</v>
      </c>
      <c r="H71" s="119">
        <v>1.32</v>
      </c>
      <c r="I71" s="117">
        <v>1.76</v>
      </c>
    </row>
    <row r="72" spans="1:9" ht="11.25" customHeight="1" thickBot="1">
      <c r="A72" s="128">
        <v>1998</v>
      </c>
      <c r="B72" s="127" t="s">
        <v>20</v>
      </c>
      <c r="C72" s="136">
        <v>36130</v>
      </c>
      <c r="D72" s="115">
        <v>1458.2</v>
      </c>
      <c r="E72" s="115">
        <v>0.33</v>
      </c>
      <c r="F72" s="115">
        <v>0.23</v>
      </c>
      <c r="G72" s="115">
        <v>-0.62</v>
      </c>
      <c r="H72" s="115">
        <v>1.65</v>
      </c>
      <c r="I72" s="118">
        <v>1.65</v>
      </c>
    </row>
    <row r="73" spans="1:9" ht="6.95" customHeight="1" thickTop="1">
      <c r="A73" s="109"/>
      <c r="B73" s="109"/>
      <c r="C73" s="135"/>
      <c r="D73" s="112"/>
      <c r="E73" s="74"/>
      <c r="F73" s="111"/>
      <c r="G73" s="111"/>
      <c r="H73" s="111"/>
      <c r="I73" s="110"/>
    </row>
    <row r="74" spans="1:9" ht="11.25" customHeight="1">
      <c r="A74" s="74">
        <v>1999</v>
      </c>
      <c r="B74" s="120" t="s">
        <v>9</v>
      </c>
      <c r="C74" s="136">
        <v>36161</v>
      </c>
      <c r="D74" s="119">
        <v>1468.41</v>
      </c>
      <c r="E74" s="103">
        <v>0.7</v>
      </c>
      <c r="F74" s="102">
        <v>0.91</v>
      </c>
      <c r="G74" s="102">
        <v>0.2</v>
      </c>
      <c r="H74" s="102">
        <v>0.7</v>
      </c>
      <c r="I74" s="98">
        <v>1.65</v>
      </c>
    </row>
    <row r="75" spans="1:9" ht="11.25" customHeight="1">
      <c r="A75" s="74">
        <v>1999</v>
      </c>
      <c r="B75" s="120" t="s">
        <v>10</v>
      </c>
      <c r="C75" s="136">
        <v>36192</v>
      </c>
      <c r="D75" s="119">
        <v>1483.83</v>
      </c>
      <c r="E75" s="119">
        <v>1.05</v>
      </c>
      <c r="F75" s="119">
        <v>2.09</v>
      </c>
      <c r="G75" s="119">
        <v>1.77</v>
      </c>
      <c r="H75" s="119">
        <v>1.76</v>
      </c>
      <c r="I75" s="117">
        <v>2.2400000000000002</v>
      </c>
    </row>
    <row r="76" spans="1:9" ht="11.25" customHeight="1">
      <c r="A76" s="74">
        <v>1999</v>
      </c>
      <c r="B76" s="120" t="s">
        <v>11</v>
      </c>
      <c r="C76" s="136">
        <v>36220</v>
      </c>
      <c r="D76" s="119">
        <v>1500.15</v>
      </c>
      <c r="E76" s="119">
        <v>1.1000000000000001</v>
      </c>
      <c r="F76" s="119">
        <v>2.88</v>
      </c>
      <c r="G76" s="119">
        <v>3.11</v>
      </c>
      <c r="H76" s="119">
        <v>2.88</v>
      </c>
      <c r="I76" s="117">
        <v>3.02</v>
      </c>
    </row>
    <row r="77" spans="1:9" ht="11.25" customHeight="1">
      <c r="A77" s="74">
        <v>1999</v>
      </c>
      <c r="B77" s="120" t="s">
        <v>12</v>
      </c>
      <c r="C77" s="136">
        <v>36251</v>
      </c>
      <c r="D77" s="119">
        <v>1508.55</v>
      </c>
      <c r="E77" s="119">
        <v>0.56000000000000005</v>
      </c>
      <c r="F77" s="119">
        <v>2.73</v>
      </c>
      <c r="G77" s="119">
        <v>3.67</v>
      </c>
      <c r="H77" s="119">
        <v>3.45</v>
      </c>
      <c r="I77" s="117">
        <v>3.35</v>
      </c>
    </row>
    <row r="78" spans="1:9" ht="11.25" customHeight="1">
      <c r="A78" s="74">
        <v>1999</v>
      </c>
      <c r="B78" s="120" t="s">
        <v>13</v>
      </c>
      <c r="C78" s="136">
        <v>36281</v>
      </c>
      <c r="D78" s="119">
        <v>1513.08</v>
      </c>
      <c r="E78" s="119">
        <v>0.3</v>
      </c>
      <c r="F78" s="119">
        <v>1.97</v>
      </c>
      <c r="G78" s="119">
        <v>4.1100000000000003</v>
      </c>
      <c r="H78" s="119">
        <v>3.76</v>
      </c>
      <c r="I78" s="117">
        <v>3.14</v>
      </c>
    </row>
    <row r="79" spans="1:9" ht="11.25" customHeight="1">
      <c r="A79" s="74">
        <v>1999</v>
      </c>
      <c r="B79" s="120" t="s">
        <v>14</v>
      </c>
      <c r="C79" s="136">
        <v>36312</v>
      </c>
      <c r="D79" s="119">
        <v>1515.95</v>
      </c>
      <c r="E79" s="119">
        <v>0.19</v>
      </c>
      <c r="F79" s="119">
        <v>1.05</v>
      </c>
      <c r="G79" s="119">
        <v>3.96</v>
      </c>
      <c r="H79" s="119">
        <v>3.96</v>
      </c>
      <c r="I79" s="117">
        <v>3.32</v>
      </c>
    </row>
    <row r="80" spans="1:9" ht="11.25" customHeight="1">
      <c r="A80" s="74">
        <v>1999</v>
      </c>
      <c r="B80" s="120" t="s">
        <v>15</v>
      </c>
      <c r="C80" s="136">
        <v>36342</v>
      </c>
      <c r="D80" s="119">
        <v>1532.47</v>
      </c>
      <c r="E80" s="103">
        <v>1.0900000000000001</v>
      </c>
      <c r="F80" s="102">
        <v>1.59</v>
      </c>
      <c r="G80" s="102">
        <v>4.3600000000000003</v>
      </c>
      <c r="H80" s="102">
        <v>5.09</v>
      </c>
      <c r="I80" s="98">
        <v>4.57</v>
      </c>
    </row>
    <row r="81" spans="1:9" ht="11.25" customHeight="1">
      <c r="A81" s="74">
        <v>1999</v>
      </c>
      <c r="B81" s="104" t="s">
        <v>16</v>
      </c>
      <c r="C81" s="137">
        <v>36373</v>
      </c>
      <c r="D81" s="99">
        <v>1541.05</v>
      </c>
      <c r="E81" s="119">
        <v>0.56000000000000005</v>
      </c>
      <c r="F81" s="119">
        <v>1.85</v>
      </c>
      <c r="G81" s="119">
        <v>3.86</v>
      </c>
      <c r="H81" s="119">
        <v>5.68</v>
      </c>
      <c r="I81" s="117">
        <v>5.69</v>
      </c>
    </row>
    <row r="82" spans="1:9" ht="11.25" customHeight="1">
      <c r="A82" s="74">
        <v>1999</v>
      </c>
      <c r="B82" s="104" t="s">
        <v>17</v>
      </c>
      <c r="C82" s="137">
        <v>36404</v>
      </c>
      <c r="D82" s="102">
        <v>1545.83</v>
      </c>
      <c r="E82" s="102">
        <v>0.31</v>
      </c>
      <c r="F82" s="102">
        <v>1.97</v>
      </c>
      <c r="G82" s="102">
        <v>3.05</v>
      </c>
      <c r="H82" s="102">
        <v>6.01</v>
      </c>
      <c r="I82" s="98">
        <v>6.25</v>
      </c>
    </row>
    <row r="83" spans="1:9" ht="11.25" customHeight="1">
      <c r="A83" s="74">
        <v>1999</v>
      </c>
      <c r="B83" s="104" t="s">
        <v>18</v>
      </c>
      <c r="C83" s="137">
        <v>36434</v>
      </c>
      <c r="D83" s="99">
        <v>1564.23</v>
      </c>
      <c r="E83" s="119">
        <v>1.19</v>
      </c>
      <c r="F83" s="119">
        <v>2.0699999999999998</v>
      </c>
      <c r="G83" s="119">
        <v>3.69</v>
      </c>
      <c r="H83" s="119">
        <v>7.27</v>
      </c>
      <c r="I83" s="117">
        <v>7.5</v>
      </c>
    </row>
    <row r="84" spans="1:9" ht="11.25" customHeight="1">
      <c r="A84" s="74">
        <v>1999</v>
      </c>
      <c r="B84" s="104" t="s">
        <v>19</v>
      </c>
      <c r="C84" s="137">
        <v>36465</v>
      </c>
      <c r="D84" s="99">
        <v>1579.09</v>
      </c>
      <c r="E84" s="119">
        <v>0.95</v>
      </c>
      <c r="F84" s="119">
        <v>2.4700000000000002</v>
      </c>
      <c r="G84" s="119">
        <v>4.3600000000000003</v>
      </c>
      <c r="H84" s="119">
        <v>8.2899999999999991</v>
      </c>
      <c r="I84" s="117">
        <v>8.65</v>
      </c>
    </row>
    <row r="85" spans="1:9" ht="11.25" customHeight="1">
      <c r="A85" s="74">
        <v>1999</v>
      </c>
      <c r="B85" s="104" t="s">
        <v>20</v>
      </c>
      <c r="C85" s="137">
        <v>36495</v>
      </c>
      <c r="D85" s="102">
        <v>1588.56</v>
      </c>
      <c r="E85" s="102">
        <v>0.6</v>
      </c>
      <c r="F85" s="102">
        <v>2.76</v>
      </c>
      <c r="G85" s="102">
        <v>4.79</v>
      </c>
      <c r="H85" s="102">
        <v>8.94</v>
      </c>
      <c r="I85" s="98">
        <v>8.94</v>
      </c>
    </row>
    <row r="86" spans="1:9" ht="6.95" customHeight="1">
      <c r="A86" s="74"/>
      <c r="B86" s="129"/>
      <c r="C86" s="140"/>
      <c r="D86" s="108"/>
      <c r="E86" s="107"/>
      <c r="F86" s="106"/>
      <c r="G86" s="106"/>
      <c r="H86" s="106"/>
      <c r="I86" s="105"/>
    </row>
    <row r="87" spans="1:9" ht="11.25" customHeight="1">
      <c r="A87" s="74">
        <v>2000</v>
      </c>
      <c r="B87" s="104" t="s">
        <v>9</v>
      </c>
      <c r="C87" s="137">
        <v>36526</v>
      </c>
      <c r="D87" s="99">
        <v>1598.41</v>
      </c>
      <c r="E87" s="103">
        <v>0.62</v>
      </c>
      <c r="F87" s="102">
        <v>2.19</v>
      </c>
      <c r="G87" s="102">
        <v>4.3</v>
      </c>
      <c r="H87" s="102">
        <v>0.62</v>
      </c>
      <c r="I87" s="98">
        <v>8.85</v>
      </c>
    </row>
    <row r="88" spans="1:9" ht="11.25" customHeight="1">
      <c r="A88" s="74">
        <v>2000</v>
      </c>
      <c r="B88" s="104" t="s">
        <v>10</v>
      </c>
      <c r="C88" s="137">
        <v>36557</v>
      </c>
      <c r="D88" s="102">
        <v>1600.49</v>
      </c>
      <c r="E88" s="103">
        <v>0.13</v>
      </c>
      <c r="F88" s="102">
        <v>1.36</v>
      </c>
      <c r="G88" s="126">
        <v>3.86</v>
      </c>
      <c r="H88" s="102">
        <v>0.75</v>
      </c>
      <c r="I88" s="98">
        <v>7.86</v>
      </c>
    </row>
    <row r="89" spans="1:9" ht="11.25" customHeight="1">
      <c r="A89" s="74">
        <v>2000</v>
      </c>
      <c r="B89" s="104" t="s">
        <v>11</v>
      </c>
      <c r="C89" s="137">
        <v>36586</v>
      </c>
      <c r="D89" s="99">
        <v>1604.01</v>
      </c>
      <c r="E89" s="125">
        <v>0.22</v>
      </c>
      <c r="F89" s="123">
        <v>0.97</v>
      </c>
      <c r="G89" s="124">
        <v>3.76</v>
      </c>
      <c r="H89" s="123">
        <v>0.97</v>
      </c>
      <c r="I89" s="98">
        <v>6.92</v>
      </c>
    </row>
    <row r="90" spans="1:9" ht="11.25" customHeight="1">
      <c r="A90" s="74">
        <v>2000</v>
      </c>
      <c r="B90" s="104" t="s">
        <v>12</v>
      </c>
      <c r="C90" s="137">
        <v>36617</v>
      </c>
      <c r="D90" s="99">
        <v>1610.75</v>
      </c>
      <c r="E90" s="119">
        <v>0.42</v>
      </c>
      <c r="F90" s="119">
        <v>0.77</v>
      </c>
      <c r="G90" s="122">
        <v>2.97</v>
      </c>
      <c r="H90" s="119">
        <v>1.4</v>
      </c>
      <c r="I90" s="117">
        <v>6.77</v>
      </c>
    </row>
    <row r="91" spans="1:9" ht="11.25" customHeight="1">
      <c r="A91" s="74">
        <v>2000</v>
      </c>
      <c r="B91" s="104" t="s">
        <v>13</v>
      </c>
      <c r="C91" s="137">
        <v>36647</v>
      </c>
      <c r="D91" s="99">
        <v>1610.91</v>
      </c>
      <c r="E91" s="119">
        <v>0.01</v>
      </c>
      <c r="F91" s="119">
        <v>0.65</v>
      </c>
      <c r="G91" s="122">
        <v>2.02</v>
      </c>
      <c r="H91" s="119">
        <v>1.41</v>
      </c>
      <c r="I91" s="117">
        <v>6.47</v>
      </c>
    </row>
    <row r="92" spans="1:9" ht="11.25" customHeight="1">
      <c r="A92" s="74">
        <v>2000</v>
      </c>
      <c r="B92" s="104" t="s">
        <v>14</v>
      </c>
      <c r="C92" s="137">
        <v>36678</v>
      </c>
      <c r="D92" s="99">
        <v>1614.62</v>
      </c>
      <c r="E92" s="119">
        <v>0.23</v>
      </c>
      <c r="F92" s="119">
        <v>0.66</v>
      </c>
      <c r="G92" s="122">
        <v>1.64</v>
      </c>
      <c r="H92" s="119">
        <v>1.64</v>
      </c>
      <c r="I92" s="117">
        <v>6.51</v>
      </c>
    </row>
    <row r="93" spans="1:9" ht="11.25" customHeight="1">
      <c r="A93" s="74">
        <v>2000</v>
      </c>
      <c r="B93" s="104" t="s">
        <v>15</v>
      </c>
      <c r="C93" s="137">
        <v>36708</v>
      </c>
      <c r="D93" s="99">
        <v>1640.62</v>
      </c>
      <c r="E93" s="103">
        <v>1.61</v>
      </c>
      <c r="F93" s="102">
        <v>1.85</v>
      </c>
      <c r="G93" s="102">
        <v>2.64</v>
      </c>
      <c r="H93" s="102">
        <v>3.28</v>
      </c>
      <c r="I93" s="98">
        <v>7.06</v>
      </c>
    </row>
    <row r="94" spans="1:9" ht="11.25" customHeight="1">
      <c r="A94" s="74">
        <v>2000</v>
      </c>
      <c r="B94" s="104" t="s">
        <v>16</v>
      </c>
      <c r="C94" s="137">
        <v>36739</v>
      </c>
      <c r="D94" s="99">
        <v>1662.11</v>
      </c>
      <c r="E94" s="119">
        <v>1.31</v>
      </c>
      <c r="F94" s="119">
        <v>3.18</v>
      </c>
      <c r="G94" s="119">
        <v>3.85</v>
      </c>
      <c r="H94" s="119">
        <v>4.63</v>
      </c>
      <c r="I94" s="117">
        <v>7.86</v>
      </c>
    </row>
    <row r="95" spans="1:9" ht="11.25" customHeight="1">
      <c r="A95" s="74">
        <v>2000</v>
      </c>
      <c r="B95" s="104" t="s">
        <v>17</v>
      </c>
      <c r="C95" s="137">
        <v>36770</v>
      </c>
      <c r="D95" s="102">
        <v>1665.93</v>
      </c>
      <c r="E95" s="102">
        <v>0.23</v>
      </c>
      <c r="F95" s="102">
        <v>3.18</v>
      </c>
      <c r="G95" s="102">
        <v>3.86</v>
      </c>
      <c r="H95" s="102">
        <v>4.87</v>
      </c>
      <c r="I95" s="98">
        <v>7.77</v>
      </c>
    </row>
    <row r="96" spans="1:9" ht="11.25" customHeight="1">
      <c r="A96" s="74">
        <v>2000</v>
      </c>
      <c r="B96" s="104" t="s">
        <v>18</v>
      </c>
      <c r="C96" s="137">
        <v>36800</v>
      </c>
      <c r="D96" s="102">
        <v>1668.26</v>
      </c>
      <c r="E96" s="102">
        <v>0.14000000000000001</v>
      </c>
      <c r="F96" s="102">
        <v>1.68</v>
      </c>
      <c r="G96" s="102">
        <v>3.57</v>
      </c>
      <c r="H96" s="102">
        <v>5.0199999999999996</v>
      </c>
      <c r="I96" s="98">
        <v>6.65</v>
      </c>
    </row>
    <row r="97" spans="1:9" ht="11.25" customHeight="1">
      <c r="A97" s="74">
        <v>2000</v>
      </c>
      <c r="B97" s="104" t="s">
        <v>19</v>
      </c>
      <c r="C97" s="137">
        <v>36831</v>
      </c>
      <c r="D97" s="102">
        <v>1673.6</v>
      </c>
      <c r="E97" s="102">
        <v>0.32</v>
      </c>
      <c r="F97" s="102">
        <v>0.69</v>
      </c>
      <c r="G97" s="102">
        <v>3.89</v>
      </c>
      <c r="H97" s="102">
        <v>5.35</v>
      </c>
      <c r="I97" s="98">
        <v>5.99</v>
      </c>
    </row>
    <row r="98" spans="1:9" ht="11.25" customHeight="1">
      <c r="A98" s="74">
        <v>2000</v>
      </c>
      <c r="B98" s="104" t="s">
        <v>20</v>
      </c>
      <c r="C98" s="137">
        <v>36861</v>
      </c>
      <c r="D98" s="102">
        <v>1683.47</v>
      </c>
      <c r="E98" s="102">
        <v>0.59</v>
      </c>
      <c r="F98" s="102">
        <v>1.05</v>
      </c>
      <c r="G98" s="102">
        <v>4.26</v>
      </c>
      <c r="H98" s="102">
        <v>5.97</v>
      </c>
      <c r="I98" s="98">
        <v>5.97</v>
      </c>
    </row>
    <row r="99" spans="1:9" ht="6.95" customHeight="1">
      <c r="A99" s="74"/>
      <c r="B99" s="129"/>
      <c r="C99" s="140"/>
      <c r="D99" s="108"/>
      <c r="E99" s="107"/>
      <c r="F99" s="106"/>
      <c r="G99" s="106"/>
      <c r="H99" s="106"/>
      <c r="I99" s="105"/>
    </row>
    <row r="100" spans="1:9" ht="11.25" customHeight="1">
      <c r="A100" s="74">
        <v>2001</v>
      </c>
      <c r="B100" s="104" t="s">
        <v>9</v>
      </c>
      <c r="C100" s="137">
        <v>36892</v>
      </c>
      <c r="D100" s="99">
        <v>1693.07</v>
      </c>
      <c r="E100" s="103">
        <v>0.56999999999999995</v>
      </c>
      <c r="F100" s="102">
        <v>1.49</v>
      </c>
      <c r="G100" s="102">
        <v>3.2</v>
      </c>
      <c r="H100" s="102">
        <v>0.56999999999999995</v>
      </c>
      <c r="I100" s="99">
        <v>5.92</v>
      </c>
    </row>
    <row r="101" spans="1:9" ht="11.25" customHeight="1">
      <c r="A101" s="74">
        <v>2001</v>
      </c>
      <c r="B101" s="104" t="s">
        <v>10</v>
      </c>
      <c r="C101" s="137">
        <v>36923</v>
      </c>
      <c r="D101" s="102">
        <v>1700.86</v>
      </c>
      <c r="E101" s="103">
        <v>0.46</v>
      </c>
      <c r="F101" s="102">
        <v>1.63</v>
      </c>
      <c r="G101" s="102">
        <v>2.33</v>
      </c>
      <c r="H101" s="102">
        <v>1.03</v>
      </c>
      <c r="I101" s="121">
        <v>6.27</v>
      </c>
    </row>
    <row r="102" spans="1:9" ht="11.25" customHeight="1">
      <c r="A102" s="74">
        <v>2001</v>
      </c>
      <c r="B102" s="104" t="s">
        <v>11</v>
      </c>
      <c r="C102" s="137">
        <v>36951</v>
      </c>
      <c r="D102" s="99">
        <v>1707.32</v>
      </c>
      <c r="E102" s="103">
        <v>0.38</v>
      </c>
      <c r="F102" s="102">
        <v>1.42</v>
      </c>
      <c r="G102" s="102">
        <v>2.48</v>
      </c>
      <c r="H102" s="102">
        <v>1.42</v>
      </c>
      <c r="I102" s="121">
        <v>6.44</v>
      </c>
    </row>
    <row r="103" spans="1:9" ht="11.25" customHeight="1">
      <c r="A103" s="74">
        <v>2001</v>
      </c>
      <c r="B103" s="104" t="s">
        <v>12</v>
      </c>
      <c r="C103" s="137">
        <v>36982</v>
      </c>
      <c r="D103" s="99">
        <v>1717.22</v>
      </c>
      <c r="E103" s="103">
        <v>0.57999999999999996</v>
      </c>
      <c r="F103" s="102">
        <v>1.43</v>
      </c>
      <c r="G103" s="102">
        <v>2.93</v>
      </c>
      <c r="H103" s="102">
        <v>2</v>
      </c>
      <c r="I103" s="121">
        <v>6.61</v>
      </c>
    </row>
    <row r="104" spans="1:9" ht="11.25" customHeight="1">
      <c r="A104" s="74">
        <v>2001</v>
      </c>
      <c r="B104" s="104" t="s">
        <v>13</v>
      </c>
      <c r="C104" s="137">
        <v>37012</v>
      </c>
      <c r="D104" s="99">
        <v>1724.26</v>
      </c>
      <c r="E104" s="103">
        <v>0.41</v>
      </c>
      <c r="F104" s="102">
        <v>1.38</v>
      </c>
      <c r="G104" s="102">
        <v>3.03</v>
      </c>
      <c r="H104" s="102">
        <v>2.42</v>
      </c>
      <c r="I104" s="121">
        <v>7.04</v>
      </c>
    </row>
    <row r="105" spans="1:9" ht="11.25" customHeight="1">
      <c r="A105" s="74">
        <v>2001</v>
      </c>
      <c r="B105" s="104" t="s">
        <v>14</v>
      </c>
      <c r="C105" s="137">
        <v>37043</v>
      </c>
      <c r="D105" s="99">
        <v>1733.23</v>
      </c>
      <c r="E105" s="103">
        <v>0.52</v>
      </c>
      <c r="F105" s="102">
        <v>1.52</v>
      </c>
      <c r="G105" s="102">
        <v>2.96</v>
      </c>
      <c r="H105" s="102">
        <v>2.96</v>
      </c>
      <c r="I105" s="121">
        <v>7.35</v>
      </c>
    </row>
    <row r="106" spans="1:9" ht="11.25" customHeight="1">
      <c r="A106" s="74">
        <v>2001</v>
      </c>
      <c r="B106" s="104" t="s">
        <v>15</v>
      </c>
      <c r="C106" s="137">
        <v>37073</v>
      </c>
      <c r="D106" s="99">
        <v>1756.28</v>
      </c>
      <c r="E106" s="103">
        <v>1.33</v>
      </c>
      <c r="F106" s="102">
        <v>2.27</v>
      </c>
      <c r="G106" s="102">
        <v>3.73</v>
      </c>
      <c r="H106" s="102">
        <v>4.32</v>
      </c>
      <c r="I106" s="121">
        <v>7.05</v>
      </c>
    </row>
    <row r="107" spans="1:9" ht="11.25" customHeight="1">
      <c r="A107" s="74">
        <v>2001</v>
      </c>
      <c r="B107" s="104" t="s">
        <v>16</v>
      </c>
      <c r="C107" s="137">
        <v>37104</v>
      </c>
      <c r="D107" s="99">
        <v>1768.57</v>
      </c>
      <c r="E107" s="103">
        <v>0.7</v>
      </c>
      <c r="F107" s="102">
        <v>2.57</v>
      </c>
      <c r="G107" s="102">
        <v>3.98</v>
      </c>
      <c r="H107" s="102">
        <v>5.0599999999999996</v>
      </c>
      <c r="I107" s="99">
        <v>6.41</v>
      </c>
    </row>
    <row r="108" spans="1:9" ht="11.25" customHeight="1">
      <c r="A108" s="74">
        <v>2001</v>
      </c>
      <c r="B108" s="104" t="s">
        <v>17</v>
      </c>
      <c r="C108" s="137">
        <v>37135</v>
      </c>
      <c r="D108" s="102">
        <v>1773.52</v>
      </c>
      <c r="E108" s="102">
        <v>0.28000000000000003</v>
      </c>
      <c r="F108" s="102">
        <v>2.3199999999999998</v>
      </c>
      <c r="G108" s="102">
        <v>3.88</v>
      </c>
      <c r="H108" s="102">
        <v>5.35</v>
      </c>
      <c r="I108" s="121">
        <v>6.46</v>
      </c>
    </row>
    <row r="109" spans="1:9" ht="11.25" customHeight="1">
      <c r="A109" s="74">
        <v>2001</v>
      </c>
      <c r="B109" s="104" t="s">
        <v>18</v>
      </c>
      <c r="C109" s="137">
        <v>37165</v>
      </c>
      <c r="D109" s="102">
        <v>1788.24</v>
      </c>
      <c r="E109" s="102">
        <v>0.83</v>
      </c>
      <c r="F109" s="102">
        <v>1.82</v>
      </c>
      <c r="G109" s="102">
        <v>4.1399999999999997</v>
      </c>
      <c r="H109" s="102">
        <v>6.22</v>
      </c>
      <c r="I109" s="121">
        <v>7.19</v>
      </c>
    </row>
    <row r="110" spans="1:9" ht="11.25" customHeight="1">
      <c r="A110" s="74">
        <v>2001</v>
      </c>
      <c r="B110" s="104" t="s">
        <v>19</v>
      </c>
      <c r="C110" s="137">
        <v>37196</v>
      </c>
      <c r="D110" s="102">
        <v>1800.94</v>
      </c>
      <c r="E110" s="102">
        <v>0.71</v>
      </c>
      <c r="F110" s="102">
        <v>1.83</v>
      </c>
      <c r="G110" s="102">
        <v>4.45</v>
      </c>
      <c r="H110" s="102">
        <v>6.98</v>
      </c>
      <c r="I110" s="121">
        <v>7.61</v>
      </c>
    </row>
    <row r="111" spans="1:9" ht="11.25" customHeight="1">
      <c r="A111" s="74">
        <v>2001</v>
      </c>
      <c r="B111" s="104" t="s">
        <v>20</v>
      </c>
      <c r="C111" s="137">
        <v>37226</v>
      </c>
      <c r="D111" s="102">
        <v>1812.65</v>
      </c>
      <c r="E111" s="102">
        <v>0.65</v>
      </c>
      <c r="F111" s="103">
        <v>2.21</v>
      </c>
      <c r="G111" s="102">
        <v>4.58</v>
      </c>
      <c r="H111" s="102">
        <v>7.67</v>
      </c>
      <c r="I111" s="121">
        <v>7.67</v>
      </c>
    </row>
    <row r="112" spans="1:9" ht="6.95" customHeight="1">
      <c r="A112" s="74"/>
      <c r="B112" s="129"/>
      <c r="C112" s="140"/>
      <c r="D112" s="108"/>
      <c r="E112" s="107"/>
      <c r="F112" s="106"/>
      <c r="G112" s="106"/>
      <c r="H112" s="106"/>
      <c r="I112" s="105"/>
    </row>
    <row r="113" spans="1:9" ht="11.25" customHeight="1">
      <c r="A113" s="74">
        <v>2002</v>
      </c>
      <c r="B113" s="104" t="s">
        <v>9</v>
      </c>
      <c r="C113" s="137">
        <v>37257</v>
      </c>
      <c r="D113" s="99">
        <v>1822.08</v>
      </c>
      <c r="E113" s="103">
        <v>0.52</v>
      </c>
      <c r="F113" s="102">
        <v>1.89</v>
      </c>
      <c r="G113" s="102">
        <v>3.75</v>
      </c>
      <c r="H113" s="102">
        <v>0.52</v>
      </c>
      <c r="I113" s="98">
        <v>7.62</v>
      </c>
    </row>
    <row r="114" spans="1:9" ht="11.25" customHeight="1">
      <c r="A114" s="74">
        <v>2002</v>
      </c>
      <c r="B114" s="104" t="s">
        <v>10</v>
      </c>
      <c r="C114" s="137">
        <v>37288</v>
      </c>
      <c r="D114" s="99">
        <v>1828.64</v>
      </c>
      <c r="E114" s="119">
        <v>0.36</v>
      </c>
      <c r="F114" s="103">
        <v>1.54</v>
      </c>
      <c r="G114" s="102">
        <v>3.4</v>
      </c>
      <c r="H114" s="102">
        <v>0.88</v>
      </c>
      <c r="I114" s="98">
        <v>7.51</v>
      </c>
    </row>
    <row r="115" spans="1:9" ht="11.25" customHeight="1">
      <c r="A115" s="74">
        <v>2002</v>
      </c>
      <c r="B115" s="104" t="s">
        <v>11</v>
      </c>
      <c r="C115" s="137">
        <v>37316</v>
      </c>
      <c r="D115" s="99">
        <v>1839.61</v>
      </c>
      <c r="E115" s="119">
        <v>0.6</v>
      </c>
      <c r="F115" s="103">
        <v>1.49</v>
      </c>
      <c r="G115" s="102">
        <v>3.73</v>
      </c>
      <c r="H115" s="102">
        <v>1.49</v>
      </c>
      <c r="I115" s="98">
        <v>7.75</v>
      </c>
    </row>
    <row r="116" spans="1:9" ht="11.25" customHeight="1">
      <c r="A116" s="74">
        <v>2002</v>
      </c>
      <c r="B116" s="104" t="s">
        <v>12</v>
      </c>
      <c r="C116" s="137">
        <v>37347</v>
      </c>
      <c r="D116" s="99">
        <v>1854.33</v>
      </c>
      <c r="E116" s="119">
        <v>0.8</v>
      </c>
      <c r="F116" s="103">
        <v>1.77</v>
      </c>
      <c r="G116" s="102">
        <v>3.7</v>
      </c>
      <c r="H116" s="102">
        <v>2.2999999999999998</v>
      </c>
      <c r="I116" s="98">
        <v>7.98</v>
      </c>
    </row>
    <row r="117" spans="1:9" ht="11.25" customHeight="1">
      <c r="A117" s="74">
        <v>2002</v>
      </c>
      <c r="B117" s="104" t="s">
        <v>13</v>
      </c>
      <c r="C117" s="137">
        <v>37377</v>
      </c>
      <c r="D117" s="99">
        <v>1858.22</v>
      </c>
      <c r="E117" s="119">
        <v>0.21</v>
      </c>
      <c r="F117" s="103">
        <v>1.62</v>
      </c>
      <c r="G117" s="102">
        <v>3.18</v>
      </c>
      <c r="H117" s="102">
        <v>2.5099999999999998</v>
      </c>
      <c r="I117" s="98">
        <v>7.77</v>
      </c>
    </row>
    <row r="118" spans="1:9" ht="11.25" customHeight="1">
      <c r="A118" s="74">
        <v>2002</v>
      </c>
      <c r="B118" s="104" t="s">
        <v>14</v>
      </c>
      <c r="C118" s="137">
        <v>37408</v>
      </c>
      <c r="D118" s="99">
        <v>1866.02</v>
      </c>
      <c r="E118" s="119">
        <v>0.42</v>
      </c>
      <c r="F118" s="103">
        <v>1.44</v>
      </c>
      <c r="G118" s="102">
        <v>2.94</v>
      </c>
      <c r="H118" s="102">
        <v>2.94</v>
      </c>
      <c r="I118" s="98">
        <v>7.66</v>
      </c>
    </row>
    <row r="119" spans="1:9" ht="11.25" customHeight="1">
      <c r="A119" s="74">
        <v>2002</v>
      </c>
      <c r="B119" s="104" t="s">
        <v>15</v>
      </c>
      <c r="C119" s="137">
        <v>37438</v>
      </c>
      <c r="D119" s="99">
        <v>1888.23</v>
      </c>
      <c r="E119" s="119">
        <v>1.19</v>
      </c>
      <c r="F119" s="103">
        <v>1.83</v>
      </c>
      <c r="G119" s="102">
        <v>3.63</v>
      </c>
      <c r="H119" s="119">
        <v>4.17</v>
      </c>
      <c r="I119" s="117">
        <v>7.51</v>
      </c>
    </row>
    <row r="120" spans="1:9" ht="11.25" customHeight="1">
      <c r="A120" s="74">
        <v>2002</v>
      </c>
      <c r="B120" s="104" t="s">
        <v>16</v>
      </c>
      <c r="C120" s="137">
        <v>37469</v>
      </c>
      <c r="D120" s="99">
        <v>1900.5</v>
      </c>
      <c r="E120" s="119">
        <v>0.65</v>
      </c>
      <c r="F120" s="103">
        <v>2.2799999999999998</v>
      </c>
      <c r="G120" s="102">
        <v>3.93</v>
      </c>
      <c r="H120" s="119">
        <v>4.8499999999999996</v>
      </c>
      <c r="I120" s="117">
        <v>7.46</v>
      </c>
    </row>
    <row r="121" spans="1:9" ht="11.25" customHeight="1">
      <c r="A121" s="74">
        <v>2002</v>
      </c>
      <c r="B121" s="104" t="s">
        <v>17</v>
      </c>
      <c r="C121" s="137">
        <v>37500</v>
      </c>
      <c r="D121" s="102">
        <v>1914.18</v>
      </c>
      <c r="E121" s="102">
        <v>0.72</v>
      </c>
      <c r="F121" s="103">
        <v>2.58</v>
      </c>
      <c r="G121" s="102">
        <v>4.05</v>
      </c>
      <c r="H121" s="119">
        <v>5.6</v>
      </c>
      <c r="I121" s="117">
        <v>7.93</v>
      </c>
    </row>
    <row r="122" spans="1:9" ht="11.25" customHeight="1">
      <c r="A122" s="74">
        <v>2002</v>
      </c>
      <c r="B122" s="104" t="s">
        <v>18</v>
      </c>
      <c r="C122" s="137">
        <v>37530</v>
      </c>
      <c r="D122" s="102">
        <v>1939.26</v>
      </c>
      <c r="E122" s="102">
        <v>1.31</v>
      </c>
      <c r="F122" s="103">
        <v>2.7</v>
      </c>
      <c r="G122" s="102">
        <v>4.58</v>
      </c>
      <c r="H122" s="119">
        <v>6.98</v>
      </c>
      <c r="I122" s="117">
        <v>8.4499999999999993</v>
      </c>
    </row>
    <row r="123" spans="1:9" ht="11.25" customHeight="1">
      <c r="A123" s="74">
        <v>2002</v>
      </c>
      <c r="B123" s="104" t="s">
        <v>19</v>
      </c>
      <c r="C123" s="137">
        <v>37561</v>
      </c>
      <c r="D123" s="99">
        <v>1997.83</v>
      </c>
      <c r="E123" s="103">
        <v>3.02</v>
      </c>
      <c r="F123" s="103">
        <v>5.12</v>
      </c>
      <c r="G123" s="102">
        <v>7.51</v>
      </c>
      <c r="H123" s="119">
        <v>10.220000000000001</v>
      </c>
      <c r="I123" s="117">
        <v>10.93</v>
      </c>
    </row>
    <row r="124" spans="1:9" ht="11.25" customHeight="1">
      <c r="A124" s="74">
        <v>2002</v>
      </c>
      <c r="B124" s="104" t="s">
        <v>20</v>
      </c>
      <c r="C124" s="137">
        <v>37591</v>
      </c>
      <c r="D124" s="102">
        <v>2039.78</v>
      </c>
      <c r="E124" s="102">
        <v>2.1</v>
      </c>
      <c r="F124" s="103">
        <v>6.56</v>
      </c>
      <c r="G124" s="102">
        <v>9.31</v>
      </c>
      <c r="H124" s="119">
        <v>12.53</v>
      </c>
      <c r="I124" s="117">
        <v>12.53</v>
      </c>
    </row>
    <row r="125" spans="1:9" ht="6.95" customHeight="1">
      <c r="A125" s="74"/>
      <c r="B125" s="129"/>
      <c r="C125" s="140"/>
      <c r="D125" s="108"/>
      <c r="E125" s="107"/>
      <c r="F125" s="106"/>
      <c r="G125" s="106"/>
      <c r="H125" s="106"/>
      <c r="I125" s="105"/>
    </row>
    <row r="126" spans="1:9" ht="11.25" customHeight="1">
      <c r="A126" s="74">
        <v>2003</v>
      </c>
      <c r="B126" s="104" t="s">
        <v>9</v>
      </c>
      <c r="C126" s="137">
        <v>37622</v>
      </c>
      <c r="D126" s="99">
        <v>2085.6799999999998</v>
      </c>
      <c r="E126" s="103">
        <v>2.25</v>
      </c>
      <c r="F126" s="103">
        <v>7.55</v>
      </c>
      <c r="G126" s="102">
        <v>10.46</v>
      </c>
      <c r="H126" s="102">
        <v>2.25</v>
      </c>
      <c r="I126" s="117">
        <v>14.47</v>
      </c>
    </row>
    <row r="127" spans="1:9" ht="11.25" customHeight="1">
      <c r="A127" s="74">
        <v>2003</v>
      </c>
      <c r="B127" s="104" t="s">
        <v>10</v>
      </c>
      <c r="C127" s="137">
        <v>37653</v>
      </c>
      <c r="D127" s="99">
        <v>2118.4299999999998</v>
      </c>
      <c r="E127" s="119">
        <v>1.57</v>
      </c>
      <c r="F127" s="103">
        <v>6.04</v>
      </c>
      <c r="G127" s="102">
        <v>11.47</v>
      </c>
      <c r="H127" s="102">
        <v>3.86</v>
      </c>
      <c r="I127" s="117">
        <v>15.85</v>
      </c>
    </row>
    <row r="128" spans="1:9" ht="11.25" customHeight="1">
      <c r="A128" s="74">
        <v>2003</v>
      </c>
      <c r="B128" s="104" t="s">
        <v>11</v>
      </c>
      <c r="C128" s="137">
        <v>37681</v>
      </c>
      <c r="D128" s="99">
        <v>2144.4899999999998</v>
      </c>
      <c r="E128" s="119">
        <v>1.23</v>
      </c>
      <c r="F128" s="103">
        <v>5.13</v>
      </c>
      <c r="G128" s="102">
        <v>12.03</v>
      </c>
      <c r="H128" s="102">
        <v>5.13</v>
      </c>
      <c r="I128" s="117">
        <v>16.57</v>
      </c>
    </row>
    <row r="129" spans="1:9" ht="11.25" customHeight="1">
      <c r="A129" s="74">
        <v>2003</v>
      </c>
      <c r="B129" s="104" t="s">
        <v>12</v>
      </c>
      <c r="C129" s="137">
        <v>37712</v>
      </c>
      <c r="D129" s="99">
        <v>2165.29</v>
      </c>
      <c r="E129" s="119">
        <v>0.97</v>
      </c>
      <c r="F129" s="103">
        <v>3.82</v>
      </c>
      <c r="G129" s="102">
        <v>11.66</v>
      </c>
      <c r="H129" s="102">
        <v>6.15</v>
      </c>
      <c r="I129" s="117">
        <v>16.77</v>
      </c>
    </row>
    <row r="130" spans="1:9" ht="11.25" customHeight="1">
      <c r="A130" s="74">
        <v>2003</v>
      </c>
      <c r="B130" s="104" t="s">
        <v>13</v>
      </c>
      <c r="C130" s="137">
        <v>37742</v>
      </c>
      <c r="D130" s="99">
        <v>2178.5</v>
      </c>
      <c r="E130" s="119">
        <v>0.61</v>
      </c>
      <c r="F130" s="103">
        <v>2.84</v>
      </c>
      <c r="G130" s="102">
        <v>9.0399999999999991</v>
      </c>
      <c r="H130" s="102">
        <v>6.8</v>
      </c>
      <c r="I130" s="117">
        <v>17.239999999999998</v>
      </c>
    </row>
    <row r="131" spans="1:9" ht="11.25" customHeight="1">
      <c r="A131" s="74">
        <v>2003</v>
      </c>
      <c r="B131" s="104" t="s">
        <v>14</v>
      </c>
      <c r="C131" s="137">
        <v>37773</v>
      </c>
      <c r="D131" s="99">
        <v>2175.23</v>
      </c>
      <c r="E131" s="119">
        <v>-0.15</v>
      </c>
      <c r="F131" s="103">
        <v>1.43</v>
      </c>
      <c r="G131" s="102">
        <v>6.64</v>
      </c>
      <c r="H131" s="102">
        <v>6.64</v>
      </c>
      <c r="I131" s="117">
        <v>16.57</v>
      </c>
    </row>
    <row r="132" spans="1:9" ht="11.25" customHeight="1">
      <c r="A132" s="74">
        <v>2003</v>
      </c>
      <c r="B132" s="104" t="s">
        <v>15</v>
      </c>
      <c r="C132" s="137">
        <v>37803</v>
      </c>
      <c r="D132" s="99">
        <v>2179.58</v>
      </c>
      <c r="E132" s="119">
        <v>0.2</v>
      </c>
      <c r="F132" s="103">
        <v>0.66</v>
      </c>
      <c r="G132" s="102">
        <v>4.5</v>
      </c>
      <c r="H132" s="102">
        <v>6.85</v>
      </c>
      <c r="I132" s="117">
        <v>15.43</v>
      </c>
    </row>
    <row r="133" spans="1:9" ht="11.25" customHeight="1">
      <c r="A133" s="74">
        <v>2003</v>
      </c>
      <c r="B133" s="104" t="s">
        <v>16</v>
      </c>
      <c r="C133" s="137">
        <v>37834</v>
      </c>
      <c r="D133" s="99">
        <v>2186.9899999999998</v>
      </c>
      <c r="E133" s="119">
        <v>0.34</v>
      </c>
      <c r="F133" s="103">
        <v>0.39</v>
      </c>
      <c r="G133" s="102">
        <v>3.24</v>
      </c>
      <c r="H133" s="102">
        <v>7.22</v>
      </c>
      <c r="I133" s="117">
        <v>15.07</v>
      </c>
    </row>
    <row r="134" spans="1:9" ht="11.25" customHeight="1">
      <c r="A134" s="74">
        <v>2003</v>
      </c>
      <c r="B134" s="104" t="s">
        <v>17</v>
      </c>
      <c r="C134" s="137">
        <v>37865</v>
      </c>
      <c r="D134" s="102">
        <v>2204.0500000000002</v>
      </c>
      <c r="E134" s="102">
        <v>0.78</v>
      </c>
      <c r="F134" s="103">
        <v>1.32</v>
      </c>
      <c r="G134" s="102">
        <v>2.78</v>
      </c>
      <c r="H134" s="102">
        <v>8.0500000000000007</v>
      </c>
      <c r="I134" s="117">
        <v>15.14</v>
      </c>
    </row>
    <row r="135" spans="1:9" ht="11.25" customHeight="1">
      <c r="A135" s="74">
        <v>2003</v>
      </c>
      <c r="B135" s="104" t="s">
        <v>18</v>
      </c>
      <c r="C135" s="137">
        <v>37895</v>
      </c>
      <c r="D135" s="102">
        <v>2210.44</v>
      </c>
      <c r="E135" s="102">
        <v>0.28999999999999998</v>
      </c>
      <c r="F135" s="103">
        <v>1.42</v>
      </c>
      <c r="G135" s="102">
        <v>2.09</v>
      </c>
      <c r="H135" s="102">
        <v>8.3699999999999992</v>
      </c>
      <c r="I135" s="117">
        <v>13.98</v>
      </c>
    </row>
    <row r="136" spans="1:9" ht="11.25" customHeight="1">
      <c r="A136" s="74">
        <v>2003</v>
      </c>
      <c r="B136" s="120" t="s">
        <v>19</v>
      </c>
      <c r="C136" s="136">
        <v>37926</v>
      </c>
      <c r="D136" s="119">
        <v>2217.96</v>
      </c>
      <c r="E136" s="103">
        <v>0.34</v>
      </c>
      <c r="F136" s="103">
        <v>1.42</v>
      </c>
      <c r="G136" s="102">
        <v>1.81</v>
      </c>
      <c r="H136" s="102">
        <v>8.74</v>
      </c>
      <c r="I136" s="117">
        <v>11.02</v>
      </c>
    </row>
    <row r="137" spans="1:9" ht="11.25" customHeight="1" thickBot="1">
      <c r="A137" s="128">
        <v>2003</v>
      </c>
      <c r="B137" s="70" t="s">
        <v>20</v>
      </c>
      <c r="C137" s="138">
        <v>37956</v>
      </c>
      <c r="D137" s="115">
        <v>2229.4899999999998</v>
      </c>
      <c r="E137" s="116">
        <v>0.52</v>
      </c>
      <c r="F137" s="116">
        <v>1.1499999999999999</v>
      </c>
      <c r="G137" s="115">
        <v>2.4900000000000002</v>
      </c>
      <c r="H137" s="115">
        <v>9.3000000000000007</v>
      </c>
      <c r="I137" s="118">
        <v>9.3000000000000007</v>
      </c>
    </row>
    <row r="138" spans="1:9" ht="6.95" customHeight="1" thickTop="1">
      <c r="A138" s="109"/>
      <c r="B138" s="109"/>
      <c r="C138" s="135"/>
      <c r="D138" s="112"/>
      <c r="E138" s="74"/>
      <c r="F138" s="111"/>
      <c r="G138" s="111"/>
      <c r="H138" s="111"/>
      <c r="I138" s="110"/>
    </row>
    <row r="139" spans="1:9">
      <c r="A139" s="74">
        <v>2004</v>
      </c>
      <c r="B139" s="104" t="s">
        <v>9</v>
      </c>
      <c r="C139" s="137">
        <v>37987</v>
      </c>
      <c r="D139" s="102">
        <v>2246.4299999999998</v>
      </c>
      <c r="E139" s="102">
        <v>0.76</v>
      </c>
      <c r="F139" s="103">
        <v>1.63</v>
      </c>
      <c r="G139" s="102">
        <v>3.07</v>
      </c>
      <c r="H139" s="102">
        <v>0.76</v>
      </c>
      <c r="I139" s="117">
        <v>7.71</v>
      </c>
    </row>
    <row r="140" spans="1:9">
      <c r="A140" s="74">
        <v>2004</v>
      </c>
      <c r="B140" s="104" t="s">
        <v>10</v>
      </c>
      <c r="C140" s="137">
        <v>38018</v>
      </c>
      <c r="D140" s="102">
        <v>2260.13</v>
      </c>
      <c r="E140" s="102">
        <v>0.61</v>
      </c>
      <c r="F140" s="103">
        <v>1.9</v>
      </c>
      <c r="G140" s="102">
        <v>3.34</v>
      </c>
      <c r="H140" s="102">
        <v>1.37</v>
      </c>
      <c r="I140" s="117">
        <v>6.69</v>
      </c>
    </row>
    <row r="141" spans="1:9">
      <c r="A141" s="74">
        <v>2004</v>
      </c>
      <c r="B141" s="104" t="s">
        <v>11</v>
      </c>
      <c r="C141" s="137">
        <v>38047</v>
      </c>
      <c r="D141" s="102">
        <v>2270.75</v>
      </c>
      <c r="E141" s="102">
        <v>0.47</v>
      </c>
      <c r="F141" s="103">
        <v>1.85</v>
      </c>
      <c r="G141" s="102">
        <v>3.03</v>
      </c>
      <c r="H141" s="102">
        <v>1.85</v>
      </c>
      <c r="I141" s="117">
        <v>5.89</v>
      </c>
    </row>
    <row r="142" spans="1:9">
      <c r="A142" s="74">
        <v>2004</v>
      </c>
      <c r="B142" s="104" t="s">
        <v>12</v>
      </c>
      <c r="C142" s="137">
        <v>38078</v>
      </c>
      <c r="D142" s="102">
        <v>2279.15</v>
      </c>
      <c r="E142" s="102">
        <v>0.37</v>
      </c>
      <c r="F142" s="103">
        <v>1.46</v>
      </c>
      <c r="G142" s="102">
        <v>3.11</v>
      </c>
      <c r="H142" s="102">
        <v>2.23</v>
      </c>
      <c r="I142" s="98">
        <v>5.26</v>
      </c>
    </row>
    <row r="143" spans="1:9">
      <c r="A143" s="74">
        <v>2004</v>
      </c>
      <c r="B143" s="104" t="s">
        <v>13</v>
      </c>
      <c r="C143" s="137">
        <v>38108</v>
      </c>
      <c r="D143" s="102">
        <v>2290.77</v>
      </c>
      <c r="E143" s="102">
        <v>0.51</v>
      </c>
      <c r="F143" s="103">
        <v>1.36</v>
      </c>
      <c r="G143" s="102">
        <v>3.28</v>
      </c>
      <c r="H143" s="102">
        <v>2.75</v>
      </c>
      <c r="I143" s="98">
        <v>5.15</v>
      </c>
    </row>
    <row r="144" spans="1:9">
      <c r="A144" s="74">
        <v>2004</v>
      </c>
      <c r="B144" s="104" t="s">
        <v>14</v>
      </c>
      <c r="C144" s="137">
        <v>38139</v>
      </c>
      <c r="D144" s="102">
        <v>2307.0300000000002</v>
      </c>
      <c r="E144" s="102">
        <v>0.71</v>
      </c>
      <c r="F144" s="103">
        <v>1.6</v>
      </c>
      <c r="G144" s="102">
        <v>3.48</v>
      </c>
      <c r="H144" s="102">
        <v>3.48</v>
      </c>
      <c r="I144" s="98">
        <v>6.06</v>
      </c>
    </row>
    <row r="145" spans="1:9">
      <c r="A145" s="74">
        <v>2004</v>
      </c>
      <c r="B145" s="104" t="s">
        <v>15</v>
      </c>
      <c r="C145" s="137">
        <v>38169</v>
      </c>
      <c r="D145" s="102">
        <v>2328.02</v>
      </c>
      <c r="E145" s="102">
        <v>0.91</v>
      </c>
      <c r="F145" s="103">
        <v>2.14</v>
      </c>
      <c r="G145" s="102">
        <v>3.63</v>
      </c>
      <c r="H145" s="102">
        <v>4.42</v>
      </c>
      <c r="I145" s="98">
        <v>6.81</v>
      </c>
    </row>
    <row r="146" spans="1:9">
      <c r="A146" s="74">
        <v>2004</v>
      </c>
      <c r="B146" s="104" t="s">
        <v>16</v>
      </c>
      <c r="C146" s="137">
        <v>38200</v>
      </c>
      <c r="D146" s="102">
        <v>2344.08</v>
      </c>
      <c r="E146" s="102">
        <v>0.69</v>
      </c>
      <c r="F146" s="103">
        <v>2.33</v>
      </c>
      <c r="G146" s="102">
        <v>3.71</v>
      </c>
      <c r="H146" s="102">
        <v>5.14</v>
      </c>
      <c r="I146" s="98">
        <v>7.18</v>
      </c>
    </row>
    <row r="147" spans="1:9">
      <c r="A147" s="74">
        <v>2004</v>
      </c>
      <c r="B147" s="104" t="s">
        <v>17</v>
      </c>
      <c r="C147" s="137">
        <v>38231</v>
      </c>
      <c r="D147" s="102">
        <v>2351.8200000000002</v>
      </c>
      <c r="E147" s="102">
        <v>0.33</v>
      </c>
      <c r="F147" s="103">
        <v>1.94</v>
      </c>
      <c r="G147" s="102">
        <v>3.57</v>
      </c>
      <c r="H147" s="102">
        <v>5.49</v>
      </c>
      <c r="I147" s="98">
        <v>6.7</v>
      </c>
    </row>
    <row r="148" spans="1:9">
      <c r="A148" s="74">
        <v>2004</v>
      </c>
      <c r="B148" s="104" t="s">
        <v>18</v>
      </c>
      <c r="C148" s="137">
        <v>38261</v>
      </c>
      <c r="D148" s="102">
        <v>2362.17</v>
      </c>
      <c r="E148" s="102">
        <v>0.44</v>
      </c>
      <c r="F148" s="103">
        <v>1.47</v>
      </c>
      <c r="G148" s="102">
        <v>3.64</v>
      </c>
      <c r="H148" s="102">
        <v>5.95</v>
      </c>
      <c r="I148" s="98">
        <v>6.86</v>
      </c>
    </row>
    <row r="149" spans="1:9">
      <c r="A149" s="74">
        <v>2004</v>
      </c>
      <c r="B149" s="104" t="s">
        <v>19</v>
      </c>
      <c r="C149" s="137">
        <v>38292</v>
      </c>
      <c r="D149" s="102">
        <v>2378.4699999999998</v>
      </c>
      <c r="E149" s="102">
        <v>0.69</v>
      </c>
      <c r="F149" s="103">
        <v>1.47</v>
      </c>
      <c r="G149" s="102">
        <v>3.83</v>
      </c>
      <c r="H149" s="102">
        <v>6.68</v>
      </c>
      <c r="I149" s="98">
        <v>7.24</v>
      </c>
    </row>
    <row r="150" spans="1:9">
      <c r="A150" s="74">
        <v>2004</v>
      </c>
      <c r="B150" s="104" t="s">
        <v>20</v>
      </c>
      <c r="C150" s="137">
        <v>38322</v>
      </c>
      <c r="D150" s="102">
        <v>2398.92</v>
      </c>
      <c r="E150" s="102">
        <v>0.86</v>
      </c>
      <c r="F150" s="103">
        <v>2</v>
      </c>
      <c r="G150" s="102">
        <v>3.98</v>
      </c>
      <c r="H150" s="102">
        <v>7.6</v>
      </c>
      <c r="I150" s="98">
        <v>7.6</v>
      </c>
    </row>
    <row r="151" spans="1:9" ht="6.95" customHeight="1">
      <c r="A151" s="74"/>
      <c r="B151" s="129"/>
      <c r="C151" s="140"/>
      <c r="D151" s="108"/>
      <c r="E151" s="107"/>
      <c r="F151" s="106"/>
      <c r="G151" s="106"/>
      <c r="H151" s="106"/>
      <c r="I151" s="105"/>
    </row>
    <row r="152" spans="1:9">
      <c r="A152" s="74">
        <v>2005</v>
      </c>
      <c r="B152" s="104" t="s">
        <v>9</v>
      </c>
      <c r="C152" s="137">
        <v>38353</v>
      </c>
      <c r="D152" s="102">
        <v>2412.83</v>
      </c>
      <c r="E152" s="102">
        <v>0.57999999999999996</v>
      </c>
      <c r="F152" s="103">
        <v>2.14</v>
      </c>
      <c r="G152" s="102">
        <v>3.64</v>
      </c>
      <c r="H152" s="102">
        <v>0.57999999999999996</v>
      </c>
      <c r="I152" s="117">
        <v>7.41</v>
      </c>
    </row>
    <row r="153" spans="1:9">
      <c r="A153" s="74">
        <v>2005</v>
      </c>
      <c r="B153" s="104" t="s">
        <v>10</v>
      </c>
      <c r="C153" s="137">
        <v>38384</v>
      </c>
      <c r="D153" s="102">
        <v>2427.0700000000002</v>
      </c>
      <c r="E153" s="102">
        <v>0.59</v>
      </c>
      <c r="F153" s="103">
        <v>2.04</v>
      </c>
      <c r="G153" s="102">
        <v>3.54</v>
      </c>
      <c r="H153" s="102">
        <v>1.17</v>
      </c>
      <c r="I153" s="117">
        <v>7.39</v>
      </c>
    </row>
    <row r="154" spans="1:9">
      <c r="A154" s="74">
        <v>2005</v>
      </c>
      <c r="B154" s="104" t="s">
        <v>11</v>
      </c>
      <c r="C154" s="137">
        <v>38412</v>
      </c>
      <c r="D154" s="102">
        <v>2441.87</v>
      </c>
      <c r="E154" s="102">
        <v>0.61</v>
      </c>
      <c r="F154" s="103">
        <v>1.79</v>
      </c>
      <c r="G154" s="102">
        <v>3.83</v>
      </c>
      <c r="H154" s="102">
        <v>1.79</v>
      </c>
      <c r="I154" s="117">
        <v>7.54</v>
      </c>
    </row>
    <row r="155" spans="1:9">
      <c r="A155" s="74">
        <v>2005</v>
      </c>
      <c r="B155" s="104" t="s">
        <v>12</v>
      </c>
      <c r="C155" s="137">
        <v>38443</v>
      </c>
      <c r="D155" s="102">
        <v>2463.11</v>
      </c>
      <c r="E155" s="102">
        <v>0.87</v>
      </c>
      <c r="F155" s="103">
        <v>2.08</v>
      </c>
      <c r="G155" s="102">
        <v>4.2699999999999996</v>
      </c>
      <c r="H155" s="102">
        <v>2.68</v>
      </c>
      <c r="I155" s="98">
        <v>8.07</v>
      </c>
    </row>
    <row r="156" spans="1:9">
      <c r="A156" s="74">
        <v>2005</v>
      </c>
      <c r="B156" s="104" t="s">
        <v>13</v>
      </c>
      <c r="C156" s="137">
        <v>38473</v>
      </c>
      <c r="D156" s="102">
        <v>2475.1799999999998</v>
      </c>
      <c r="E156" s="102">
        <v>0.49</v>
      </c>
      <c r="F156" s="103">
        <v>1.98</v>
      </c>
      <c r="G156" s="102">
        <v>4.07</v>
      </c>
      <c r="H156" s="102">
        <v>3.18</v>
      </c>
      <c r="I156" s="98">
        <v>8.0500000000000007</v>
      </c>
    </row>
    <row r="157" spans="1:9">
      <c r="A157" s="74">
        <v>2005</v>
      </c>
      <c r="B157" s="104" t="s">
        <v>14</v>
      </c>
      <c r="C157" s="137">
        <v>38504</v>
      </c>
      <c r="D157" s="102">
        <v>2474.6799999999998</v>
      </c>
      <c r="E157" s="102">
        <v>-0.02</v>
      </c>
      <c r="F157" s="103">
        <v>1.34</v>
      </c>
      <c r="G157" s="102">
        <v>3.16</v>
      </c>
      <c r="H157" s="102">
        <v>3.16</v>
      </c>
      <c r="I157" s="98">
        <v>7.27</v>
      </c>
    </row>
    <row r="158" spans="1:9">
      <c r="A158" s="74">
        <v>2005</v>
      </c>
      <c r="B158" s="104" t="s">
        <v>15</v>
      </c>
      <c r="C158" s="137">
        <v>38534</v>
      </c>
      <c r="D158" s="102">
        <v>2480.87</v>
      </c>
      <c r="E158" s="102">
        <v>0.25</v>
      </c>
      <c r="F158" s="103">
        <v>0.72</v>
      </c>
      <c r="G158" s="102">
        <v>2.82</v>
      </c>
      <c r="H158" s="102">
        <v>3.42</v>
      </c>
      <c r="I158" s="98">
        <v>6.57</v>
      </c>
    </row>
    <row r="159" spans="1:9">
      <c r="A159" s="74">
        <v>2005</v>
      </c>
      <c r="B159" s="104" t="s">
        <v>16</v>
      </c>
      <c r="C159" s="137">
        <v>38565</v>
      </c>
      <c r="D159" s="102">
        <v>2485.09</v>
      </c>
      <c r="E159" s="102">
        <v>0.17</v>
      </c>
      <c r="F159" s="103">
        <v>0.4</v>
      </c>
      <c r="G159" s="102">
        <v>2.39</v>
      </c>
      <c r="H159" s="102">
        <v>3.59</v>
      </c>
      <c r="I159" s="98">
        <v>6.02</v>
      </c>
    </row>
    <row r="160" spans="1:9">
      <c r="A160" s="74">
        <v>2005</v>
      </c>
      <c r="B160" s="104" t="s">
        <v>17</v>
      </c>
      <c r="C160" s="137">
        <v>38596</v>
      </c>
      <c r="D160" s="102">
        <v>2493.79</v>
      </c>
      <c r="E160" s="102">
        <v>0.35</v>
      </c>
      <c r="F160" s="103">
        <v>0.77</v>
      </c>
      <c r="G160" s="102">
        <v>2.13</v>
      </c>
      <c r="H160" s="102">
        <v>3.95</v>
      </c>
      <c r="I160" s="98">
        <v>6.04</v>
      </c>
    </row>
    <row r="161" spans="1:14">
      <c r="A161" s="74">
        <v>2005</v>
      </c>
      <c r="B161" s="104" t="s">
        <v>18</v>
      </c>
      <c r="C161" s="137">
        <v>38626</v>
      </c>
      <c r="D161" s="102">
        <v>2512.4899999999998</v>
      </c>
      <c r="E161" s="102">
        <v>0.75</v>
      </c>
      <c r="F161" s="103">
        <v>1.27</v>
      </c>
      <c r="G161" s="102">
        <v>2</v>
      </c>
      <c r="H161" s="102">
        <v>4.7300000000000004</v>
      </c>
      <c r="I161" s="98">
        <v>6.36</v>
      </c>
    </row>
    <row r="162" spans="1:14">
      <c r="A162" s="74">
        <v>2005</v>
      </c>
      <c r="B162" s="104" t="s">
        <v>19</v>
      </c>
      <c r="C162" s="137">
        <v>38657</v>
      </c>
      <c r="D162" s="102">
        <v>2526.31</v>
      </c>
      <c r="E162" s="102">
        <v>0.55000000000000004</v>
      </c>
      <c r="F162" s="103">
        <v>1.66</v>
      </c>
      <c r="G162" s="102">
        <v>2.0699999999999998</v>
      </c>
      <c r="H162" s="102">
        <v>5.31</v>
      </c>
      <c r="I162" s="98">
        <v>6.22</v>
      </c>
    </row>
    <row r="163" spans="1:14">
      <c r="A163" s="74">
        <v>2005</v>
      </c>
      <c r="B163" s="104" t="s">
        <v>20</v>
      </c>
      <c r="C163" s="137">
        <v>38687</v>
      </c>
      <c r="D163" s="102">
        <v>2535.4</v>
      </c>
      <c r="E163" s="102">
        <v>0.36</v>
      </c>
      <c r="F163" s="103">
        <v>1.67</v>
      </c>
      <c r="G163" s="102">
        <v>2.4500000000000002</v>
      </c>
      <c r="H163" s="102">
        <v>5.69</v>
      </c>
      <c r="I163" s="98">
        <v>5.69</v>
      </c>
    </row>
    <row r="164" spans="1:14" ht="6.95" customHeight="1">
      <c r="A164" s="74"/>
      <c r="B164" s="129"/>
      <c r="C164" s="140"/>
      <c r="D164" s="108"/>
      <c r="E164" s="107"/>
      <c r="F164" s="106"/>
      <c r="G164" s="106"/>
      <c r="H164" s="106"/>
      <c r="I164" s="105"/>
    </row>
    <row r="165" spans="1:14">
      <c r="A165" s="74">
        <v>2006</v>
      </c>
      <c r="B165" s="104" t="s">
        <v>9</v>
      </c>
      <c r="C165" s="137">
        <v>38718</v>
      </c>
      <c r="D165" s="102">
        <v>2550.36</v>
      </c>
      <c r="E165" s="102">
        <v>0.59</v>
      </c>
      <c r="F165" s="103">
        <v>1.51</v>
      </c>
      <c r="G165" s="102">
        <v>2.8</v>
      </c>
      <c r="H165" s="102">
        <v>0.59</v>
      </c>
      <c r="I165" s="117">
        <v>5.7</v>
      </c>
    </row>
    <row r="166" spans="1:14">
      <c r="A166" s="74">
        <v>2006</v>
      </c>
      <c r="B166" s="104" t="s">
        <v>10</v>
      </c>
      <c r="C166" s="137">
        <v>38749</v>
      </c>
      <c r="D166" s="102">
        <v>2560.8200000000002</v>
      </c>
      <c r="E166" s="102">
        <v>0.41</v>
      </c>
      <c r="F166" s="103">
        <v>1.37</v>
      </c>
      <c r="G166" s="102">
        <v>3.05</v>
      </c>
      <c r="H166" s="102">
        <v>1</v>
      </c>
      <c r="I166" s="117">
        <v>5.51</v>
      </c>
    </row>
    <row r="167" spans="1:14">
      <c r="A167" s="74">
        <v>2006</v>
      </c>
      <c r="B167" s="104" t="s">
        <v>11</v>
      </c>
      <c r="C167" s="137">
        <v>38777</v>
      </c>
      <c r="D167" s="102">
        <v>2571.83</v>
      </c>
      <c r="E167" s="102">
        <v>0.43</v>
      </c>
      <c r="F167" s="103">
        <v>1.44</v>
      </c>
      <c r="G167" s="102">
        <v>3.13</v>
      </c>
      <c r="H167" s="102">
        <v>1.44</v>
      </c>
      <c r="I167" s="117">
        <v>5.32</v>
      </c>
    </row>
    <row r="168" spans="1:14">
      <c r="A168" s="74">
        <v>2006</v>
      </c>
      <c r="B168" s="104" t="s">
        <v>12</v>
      </c>
      <c r="C168" s="137">
        <v>38808</v>
      </c>
      <c r="D168" s="102">
        <v>2577.23</v>
      </c>
      <c r="E168" s="102">
        <v>0.21</v>
      </c>
      <c r="F168" s="103">
        <v>1.05</v>
      </c>
      <c r="G168" s="102">
        <v>2.58</v>
      </c>
      <c r="H168" s="102">
        <v>1.65</v>
      </c>
      <c r="I168" s="117">
        <v>4.63</v>
      </c>
    </row>
    <row r="169" spans="1:14">
      <c r="A169" s="74">
        <v>2006</v>
      </c>
      <c r="B169" s="104" t="s">
        <v>13</v>
      </c>
      <c r="C169" s="137">
        <v>38838</v>
      </c>
      <c r="D169" s="102">
        <v>2579.81</v>
      </c>
      <c r="E169" s="102">
        <v>0.1</v>
      </c>
      <c r="F169" s="103">
        <v>0.74</v>
      </c>
      <c r="G169" s="102">
        <v>2.12</v>
      </c>
      <c r="H169" s="102">
        <v>1.75</v>
      </c>
      <c r="I169" s="98">
        <v>4.2300000000000004</v>
      </c>
    </row>
    <row r="170" spans="1:14">
      <c r="A170" s="74">
        <v>2006</v>
      </c>
      <c r="B170" s="104" t="s">
        <v>14</v>
      </c>
      <c r="C170" s="137">
        <v>38869</v>
      </c>
      <c r="D170" s="102">
        <v>2574.39</v>
      </c>
      <c r="E170" s="102">
        <v>-0.21</v>
      </c>
      <c r="F170" s="103">
        <v>0.1</v>
      </c>
      <c r="G170" s="102">
        <v>1.54</v>
      </c>
      <c r="H170" s="102">
        <v>1.54</v>
      </c>
      <c r="I170" s="98">
        <v>4.03</v>
      </c>
    </row>
    <row r="171" spans="1:14">
      <c r="A171" s="74">
        <v>2006</v>
      </c>
      <c r="B171" s="104" t="s">
        <v>15</v>
      </c>
      <c r="C171" s="137">
        <v>38899</v>
      </c>
      <c r="D171" s="102">
        <v>2579.2800000000002</v>
      </c>
      <c r="E171" s="102">
        <v>0.19</v>
      </c>
      <c r="F171" s="103">
        <v>0.08</v>
      </c>
      <c r="G171" s="102">
        <v>1.1299999999999999</v>
      </c>
      <c r="H171" s="102">
        <v>1.73</v>
      </c>
      <c r="I171" s="98">
        <v>3.97</v>
      </c>
    </row>
    <row r="172" spans="1:14">
      <c r="A172" s="74">
        <v>2006</v>
      </c>
      <c r="B172" s="104" t="s">
        <v>16</v>
      </c>
      <c r="C172" s="137">
        <v>38930</v>
      </c>
      <c r="D172" s="102">
        <v>2580.5700000000002</v>
      </c>
      <c r="E172" s="102">
        <v>0.05</v>
      </c>
      <c r="F172" s="103">
        <v>0.03</v>
      </c>
      <c r="G172" s="102">
        <v>0.77</v>
      </c>
      <c r="H172" s="102">
        <v>1.78</v>
      </c>
      <c r="I172" s="98">
        <v>3.84</v>
      </c>
    </row>
    <row r="173" spans="1:14">
      <c r="A173" s="74">
        <v>2006</v>
      </c>
      <c r="B173" s="104" t="s">
        <v>17</v>
      </c>
      <c r="C173" s="137">
        <v>38961</v>
      </c>
      <c r="D173" s="102">
        <v>2585.9899999999998</v>
      </c>
      <c r="E173" s="102">
        <v>0.21</v>
      </c>
      <c r="F173" s="103">
        <v>0.45</v>
      </c>
      <c r="G173" s="102">
        <v>0.55000000000000004</v>
      </c>
      <c r="H173" s="102">
        <v>2</v>
      </c>
      <c r="I173" s="98">
        <v>3.7</v>
      </c>
    </row>
    <row r="174" spans="1:14">
      <c r="A174" s="74">
        <v>2006</v>
      </c>
      <c r="B174" s="104" t="s">
        <v>18</v>
      </c>
      <c r="C174" s="137">
        <v>38991</v>
      </c>
      <c r="D174" s="102">
        <v>2594.52</v>
      </c>
      <c r="E174" s="102">
        <v>0.33</v>
      </c>
      <c r="F174" s="103">
        <v>0.59</v>
      </c>
      <c r="G174" s="102">
        <v>0.67</v>
      </c>
      <c r="H174" s="102">
        <v>2.33</v>
      </c>
      <c r="I174" s="98">
        <v>3.26</v>
      </c>
      <c r="K174" s="64"/>
      <c r="L174" s="64"/>
      <c r="M174" s="64"/>
      <c r="N174" s="64"/>
    </row>
    <row r="175" spans="1:14">
      <c r="A175" s="74">
        <v>2006</v>
      </c>
      <c r="B175" s="104" t="s">
        <v>19</v>
      </c>
      <c r="C175" s="137">
        <v>39022</v>
      </c>
      <c r="D175" s="102">
        <v>2602.56</v>
      </c>
      <c r="E175" s="102">
        <v>0.31</v>
      </c>
      <c r="F175" s="103">
        <v>0.85</v>
      </c>
      <c r="G175" s="102">
        <v>0.88</v>
      </c>
      <c r="H175" s="102">
        <v>2.65</v>
      </c>
      <c r="I175" s="98">
        <v>3.02</v>
      </c>
    </row>
    <row r="176" spans="1:14">
      <c r="A176" s="74">
        <v>2006</v>
      </c>
      <c r="B176" s="104" t="s">
        <v>20</v>
      </c>
      <c r="C176" s="137">
        <v>39052</v>
      </c>
      <c r="D176" s="102">
        <v>2615.0500000000002</v>
      </c>
      <c r="E176" s="102">
        <v>0.48</v>
      </c>
      <c r="F176" s="103">
        <v>1.1200000000000001</v>
      </c>
      <c r="G176" s="102">
        <v>1.58</v>
      </c>
      <c r="H176" s="102">
        <v>3.14</v>
      </c>
      <c r="I176" s="98">
        <v>3.14</v>
      </c>
    </row>
    <row r="177" spans="1:9" ht="6.95" customHeight="1">
      <c r="A177" s="74"/>
      <c r="B177" s="129"/>
      <c r="C177" s="140"/>
      <c r="D177" s="108"/>
      <c r="E177" s="107"/>
      <c r="F177" s="106"/>
      <c r="G177" s="106"/>
      <c r="H177" s="106"/>
      <c r="I177" s="105"/>
    </row>
    <row r="178" spans="1:9">
      <c r="A178" s="74">
        <v>2007</v>
      </c>
      <c r="B178" s="104" t="s">
        <v>9</v>
      </c>
      <c r="C178" s="137">
        <v>39083</v>
      </c>
      <c r="D178" s="102">
        <v>2626.56</v>
      </c>
      <c r="E178" s="102">
        <v>0.44</v>
      </c>
      <c r="F178" s="103">
        <v>1.23</v>
      </c>
      <c r="G178" s="102">
        <v>1.83</v>
      </c>
      <c r="H178" s="102">
        <v>0.44</v>
      </c>
      <c r="I178" s="98">
        <v>2.99</v>
      </c>
    </row>
    <row r="179" spans="1:9">
      <c r="A179" s="74">
        <v>2007</v>
      </c>
      <c r="B179" s="104" t="s">
        <v>10</v>
      </c>
      <c r="C179" s="137">
        <v>39114</v>
      </c>
      <c r="D179" s="102">
        <v>2638.12</v>
      </c>
      <c r="E179" s="102">
        <v>0.44</v>
      </c>
      <c r="F179" s="103">
        <v>1.37</v>
      </c>
      <c r="G179" s="102">
        <v>2.23</v>
      </c>
      <c r="H179" s="102">
        <v>0.88</v>
      </c>
      <c r="I179" s="98">
        <v>3.02</v>
      </c>
    </row>
    <row r="180" spans="1:9">
      <c r="A180" s="74">
        <v>2007</v>
      </c>
      <c r="B180" s="104" t="s">
        <v>11</v>
      </c>
      <c r="C180" s="137">
        <v>39142</v>
      </c>
      <c r="D180" s="102">
        <v>2647.88</v>
      </c>
      <c r="E180" s="102">
        <v>0.37</v>
      </c>
      <c r="F180" s="103">
        <v>1.26</v>
      </c>
      <c r="G180" s="102">
        <v>2.39</v>
      </c>
      <c r="H180" s="102">
        <v>1.26</v>
      </c>
      <c r="I180" s="98">
        <v>2.96</v>
      </c>
    </row>
    <row r="181" spans="1:9">
      <c r="A181" s="74">
        <v>2007</v>
      </c>
      <c r="B181" s="104" t="s">
        <v>12</v>
      </c>
      <c r="C181" s="137">
        <v>39173</v>
      </c>
      <c r="D181" s="102">
        <v>2654.5</v>
      </c>
      <c r="E181" s="102">
        <v>0.25</v>
      </c>
      <c r="F181" s="103">
        <v>1.06</v>
      </c>
      <c r="G181" s="102">
        <v>2.31</v>
      </c>
      <c r="H181" s="102">
        <v>1.51</v>
      </c>
      <c r="I181" s="98">
        <v>3</v>
      </c>
    </row>
    <row r="182" spans="1:9">
      <c r="A182" s="74">
        <v>2007</v>
      </c>
      <c r="B182" s="104" t="s">
        <v>13</v>
      </c>
      <c r="C182" s="137">
        <v>39203</v>
      </c>
      <c r="D182" s="102">
        <v>2661.93</v>
      </c>
      <c r="E182" s="102">
        <v>0.28000000000000003</v>
      </c>
      <c r="F182" s="103">
        <v>0.9</v>
      </c>
      <c r="G182" s="102">
        <v>2.2799999999999998</v>
      </c>
      <c r="H182" s="102">
        <v>1.79</v>
      </c>
      <c r="I182" s="98">
        <v>3.18</v>
      </c>
    </row>
    <row r="183" spans="1:9">
      <c r="A183" s="74">
        <v>2007</v>
      </c>
      <c r="B183" s="104" t="s">
        <v>14</v>
      </c>
      <c r="C183" s="137">
        <v>39234</v>
      </c>
      <c r="D183" s="102">
        <v>2669.38</v>
      </c>
      <c r="E183" s="102">
        <v>0.28000000000000003</v>
      </c>
      <c r="F183" s="103">
        <v>0.81</v>
      </c>
      <c r="G183" s="102">
        <v>2.08</v>
      </c>
      <c r="H183" s="102">
        <v>2.08</v>
      </c>
      <c r="I183" s="98">
        <v>3.69</v>
      </c>
    </row>
    <row r="184" spans="1:9">
      <c r="A184" s="74">
        <v>2007</v>
      </c>
      <c r="B184" s="104" t="s">
        <v>15</v>
      </c>
      <c r="C184" s="137">
        <v>39264</v>
      </c>
      <c r="D184" s="102">
        <v>2675.79</v>
      </c>
      <c r="E184" s="102">
        <v>0.24</v>
      </c>
      <c r="F184" s="103">
        <v>0.8</v>
      </c>
      <c r="G184" s="102">
        <v>1.87</v>
      </c>
      <c r="H184" s="102">
        <v>2.3199999999999998</v>
      </c>
      <c r="I184" s="98">
        <v>3.74</v>
      </c>
    </row>
    <row r="185" spans="1:9">
      <c r="A185" s="74">
        <v>2007</v>
      </c>
      <c r="B185" s="104" t="s">
        <v>16</v>
      </c>
      <c r="C185" s="137">
        <v>39295</v>
      </c>
      <c r="D185" s="102">
        <v>2688.37</v>
      </c>
      <c r="E185" s="102">
        <v>0.47</v>
      </c>
      <c r="F185" s="103">
        <v>0.99</v>
      </c>
      <c r="G185" s="102">
        <v>1.9</v>
      </c>
      <c r="H185" s="102">
        <v>2.8</v>
      </c>
      <c r="I185" s="98">
        <v>4.18</v>
      </c>
    </row>
    <row r="186" spans="1:9">
      <c r="A186" s="74">
        <v>2007</v>
      </c>
      <c r="B186" s="104" t="s">
        <v>17</v>
      </c>
      <c r="C186" s="137">
        <v>39326</v>
      </c>
      <c r="D186" s="102">
        <v>2693.21</v>
      </c>
      <c r="E186" s="102">
        <v>0.18</v>
      </c>
      <c r="F186" s="103">
        <v>0.89</v>
      </c>
      <c r="G186" s="102">
        <v>1.71</v>
      </c>
      <c r="H186" s="102">
        <v>2.99</v>
      </c>
      <c r="I186" s="98">
        <v>4.1500000000000004</v>
      </c>
    </row>
    <row r="187" spans="1:9">
      <c r="A187" s="74">
        <v>2007</v>
      </c>
      <c r="B187" s="104" t="s">
        <v>18</v>
      </c>
      <c r="C187" s="137">
        <v>39356</v>
      </c>
      <c r="D187" s="102">
        <v>2701.29</v>
      </c>
      <c r="E187" s="102">
        <v>0.3</v>
      </c>
      <c r="F187" s="103">
        <v>0.95</v>
      </c>
      <c r="G187" s="102">
        <v>1.76</v>
      </c>
      <c r="H187" s="102">
        <v>3.3</v>
      </c>
      <c r="I187" s="98">
        <v>4.12</v>
      </c>
    </row>
    <row r="188" spans="1:9">
      <c r="A188" s="74">
        <v>2007</v>
      </c>
      <c r="B188" s="104" t="s">
        <v>19</v>
      </c>
      <c r="C188" s="137">
        <v>39387</v>
      </c>
      <c r="D188" s="102">
        <v>2711.55</v>
      </c>
      <c r="E188" s="102">
        <v>0.38</v>
      </c>
      <c r="F188" s="103">
        <v>0.86</v>
      </c>
      <c r="G188" s="102">
        <v>1.86</v>
      </c>
      <c r="H188" s="102">
        <v>3.69</v>
      </c>
      <c r="I188" s="98">
        <v>4.1900000000000004</v>
      </c>
    </row>
    <row r="189" spans="1:9">
      <c r="A189" s="74">
        <v>2007</v>
      </c>
      <c r="B189" s="104" t="s">
        <v>20</v>
      </c>
      <c r="C189" s="137">
        <v>39417</v>
      </c>
      <c r="D189" s="102">
        <v>2731.62</v>
      </c>
      <c r="E189" s="102">
        <v>0.74</v>
      </c>
      <c r="F189" s="103">
        <v>1.43</v>
      </c>
      <c r="G189" s="102">
        <v>2.33</v>
      </c>
      <c r="H189" s="102">
        <v>4.46</v>
      </c>
      <c r="I189" s="98">
        <v>4.46</v>
      </c>
    </row>
    <row r="190" spans="1:9" ht="6.95" customHeight="1">
      <c r="A190" s="74"/>
      <c r="B190" s="129"/>
      <c r="C190" s="140"/>
      <c r="D190" s="108"/>
      <c r="E190" s="107"/>
      <c r="F190" s="106"/>
      <c r="G190" s="106"/>
      <c r="H190" s="106"/>
      <c r="I190" s="105"/>
    </row>
    <row r="191" spans="1:9">
      <c r="A191" s="74">
        <v>2008</v>
      </c>
      <c r="B191" s="104" t="s">
        <v>9</v>
      </c>
      <c r="C191" s="137">
        <v>39448</v>
      </c>
      <c r="D191" s="102">
        <v>2746.37</v>
      </c>
      <c r="E191" s="102">
        <v>0.54</v>
      </c>
      <c r="F191" s="103">
        <v>1.67</v>
      </c>
      <c r="G191" s="102">
        <v>2.64</v>
      </c>
      <c r="H191" s="102">
        <v>0.54</v>
      </c>
      <c r="I191" s="98">
        <v>4.5599999999999996</v>
      </c>
    </row>
    <row r="192" spans="1:9">
      <c r="A192" s="74">
        <v>2008</v>
      </c>
      <c r="B192" s="104" t="s">
        <v>10</v>
      </c>
      <c r="C192" s="137">
        <v>39479</v>
      </c>
      <c r="D192" s="102">
        <v>2759.83</v>
      </c>
      <c r="E192" s="102">
        <v>0.49</v>
      </c>
      <c r="F192" s="103">
        <v>1.78</v>
      </c>
      <c r="G192" s="102">
        <v>2.66</v>
      </c>
      <c r="H192" s="102">
        <v>1.03</v>
      </c>
      <c r="I192" s="98">
        <v>4.6100000000000003</v>
      </c>
    </row>
    <row r="193" spans="1:10">
      <c r="A193" s="74">
        <v>2008</v>
      </c>
      <c r="B193" s="104" t="s">
        <v>11</v>
      </c>
      <c r="C193" s="137">
        <v>39508</v>
      </c>
      <c r="D193" s="102">
        <v>2773.08</v>
      </c>
      <c r="E193" s="102">
        <v>0.48</v>
      </c>
      <c r="F193" s="103">
        <v>1.52</v>
      </c>
      <c r="G193" s="102">
        <v>2.97</v>
      </c>
      <c r="H193" s="102">
        <v>1.52</v>
      </c>
      <c r="I193" s="98">
        <v>4.7300000000000004</v>
      </c>
    </row>
    <row r="194" spans="1:10">
      <c r="A194" s="74">
        <v>2008</v>
      </c>
      <c r="B194" s="104" t="s">
        <v>12</v>
      </c>
      <c r="C194" s="137">
        <v>39539</v>
      </c>
      <c r="D194" s="102">
        <v>2788.33</v>
      </c>
      <c r="E194" s="102">
        <v>0.55000000000000004</v>
      </c>
      <c r="F194" s="103">
        <v>1.53</v>
      </c>
      <c r="G194" s="102">
        <v>3.22</v>
      </c>
      <c r="H194" s="102">
        <v>2.08</v>
      </c>
      <c r="I194" s="98">
        <v>5.04</v>
      </c>
    </row>
    <row r="195" spans="1:10">
      <c r="A195" s="74">
        <v>2008</v>
      </c>
      <c r="B195" s="104" t="s">
        <v>13</v>
      </c>
      <c r="C195" s="137">
        <v>39569</v>
      </c>
      <c r="D195" s="102">
        <v>2810.36</v>
      </c>
      <c r="E195" s="102">
        <v>0.79</v>
      </c>
      <c r="F195" s="103">
        <v>1.83</v>
      </c>
      <c r="G195" s="102">
        <v>3.64</v>
      </c>
      <c r="H195" s="102">
        <v>2.88</v>
      </c>
      <c r="I195" s="98">
        <v>5.58</v>
      </c>
    </row>
    <row r="196" spans="1:10">
      <c r="A196" s="74">
        <v>2008</v>
      </c>
      <c r="B196" s="104" t="s">
        <v>14</v>
      </c>
      <c r="C196" s="137">
        <v>39600</v>
      </c>
      <c r="D196" s="102">
        <v>2831.16</v>
      </c>
      <c r="E196" s="102">
        <v>0.74</v>
      </c>
      <c r="F196" s="103">
        <v>2.09</v>
      </c>
      <c r="G196" s="102">
        <v>3.64</v>
      </c>
      <c r="H196" s="102">
        <v>3.64</v>
      </c>
      <c r="I196" s="98">
        <v>6.06</v>
      </c>
    </row>
    <row r="197" spans="1:10">
      <c r="A197" s="74">
        <v>2008</v>
      </c>
      <c r="B197" s="104" t="s">
        <v>15</v>
      </c>
      <c r="C197" s="137">
        <v>39630</v>
      </c>
      <c r="D197" s="102">
        <v>2846.16</v>
      </c>
      <c r="E197" s="102">
        <v>0.53</v>
      </c>
      <c r="F197" s="103">
        <v>2.0699999999999998</v>
      </c>
      <c r="G197" s="102">
        <v>3.63</v>
      </c>
      <c r="H197" s="102">
        <v>4.1900000000000004</v>
      </c>
      <c r="I197" s="98">
        <v>6.37</v>
      </c>
      <c r="J197" s="64"/>
    </row>
    <row r="198" spans="1:10">
      <c r="A198" s="74">
        <v>2008</v>
      </c>
      <c r="B198" s="104" t="s">
        <v>16</v>
      </c>
      <c r="C198" s="137">
        <v>39661</v>
      </c>
      <c r="D198" s="102">
        <v>2854.13</v>
      </c>
      <c r="E198" s="102">
        <v>0.28000000000000003</v>
      </c>
      <c r="F198" s="103">
        <v>1.56</v>
      </c>
      <c r="G198" s="102">
        <v>3.42</v>
      </c>
      <c r="H198" s="102">
        <v>4.4800000000000004</v>
      </c>
      <c r="I198" s="98">
        <v>6.17</v>
      </c>
      <c r="J198" s="64"/>
    </row>
    <row r="199" spans="1:10">
      <c r="A199" s="74">
        <v>2008</v>
      </c>
      <c r="B199" s="104" t="s">
        <v>17</v>
      </c>
      <c r="C199" s="137">
        <v>39692</v>
      </c>
      <c r="D199" s="102">
        <v>2861.55</v>
      </c>
      <c r="E199" s="102">
        <v>0.26</v>
      </c>
      <c r="F199" s="103">
        <v>1.07</v>
      </c>
      <c r="G199" s="102">
        <v>3.19</v>
      </c>
      <c r="H199" s="102">
        <v>4.76</v>
      </c>
      <c r="I199" s="98">
        <v>6.25</v>
      </c>
      <c r="J199" s="64"/>
    </row>
    <row r="200" spans="1:10">
      <c r="A200" s="74">
        <v>2008</v>
      </c>
      <c r="B200" s="104" t="s">
        <v>18</v>
      </c>
      <c r="C200" s="137">
        <v>39722</v>
      </c>
      <c r="D200" s="102">
        <v>2874.43</v>
      </c>
      <c r="E200" s="102">
        <v>0.45</v>
      </c>
      <c r="F200" s="103">
        <v>0.99</v>
      </c>
      <c r="G200" s="102">
        <v>3.09</v>
      </c>
      <c r="H200" s="102">
        <v>5.23</v>
      </c>
      <c r="I200" s="98">
        <v>6.41</v>
      </c>
      <c r="J200" s="64"/>
    </row>
    <row r="201" spans="1:10">
      <c r="A201" s="74">
        <v>2008</v>
      </c>
      <c r="B201" s="104" t="s">
        <v>19</v>
      </c>
      <c r="C201" s="137">
        <v>39753</v>
      </c>
      <c r="D201" s="102">
        <v>2884.78</v>
      </c>
      <c r="E201" s="102">
        <v>0.36</v>
      </c>
      <c r="F201" s="103">
        <v>1.07</v>
      </c>
      <c r="G201" s="102">
        <v>2.65</v>
      </c>
      <c r="H201" s="102">
        <v>5.61</v>
      </c>
      <c r="I201" s="98">
        <v>6.39</v>
      </c>
      <c r="J201" s="64"/>
    </row>
    <row r="202" spans="1:10" ht="12" thickBot="1">
      <c r="A202" s="128">
        <v>2008</v>
      </c>
      <c r="B202" s="127" t="s">
        <v>20</v>
      </c>
      <c r="C202" s="138">
        <v>39783</v>
      </c>
      <c r="D202" s="115">
        <v>2892.86</v>
      </c>
      <c r="E202" s="115">
        <v>0.28000000000000003</v>
      </c>
      <c r="F202" s="116">
        <v>1.0900000000000001</v>
      </c>
      <c r="G202" s="115">
        <v>2.1800000000000002</v>
      </c>
      <c r="H202" s="115">
        <v>5.9</v>
      </c>
      <c r="I202" s="114">
        <v>5.9</v>
      </c>
      <c r="J202" s="64"/>
    </row>
    <row r="203" spans="1:10" ht="6.95" customHeight="1" thickTop="1">
      <c r="A203" s="109"/>
      <c r="B203" s="109"/>
      <c r="C203" s="135"/>
      <c r="D203" s="112"/>
      <c r="E203" s="74"/>
      <c r="F203" s="111"/>
      <c r="G203" s="111"/>
      <c r="H203" s="111"/>
      <c r="I203" s="110"/>
    </row>
    <row r="204" spans="1:10">
      <c r="A204" s="74">
        <v>2009</v>
      </c>
      <c r="B204" s="104" t="s">
        <v>9</v>
      </c>
      <c r="C204" s="137">
        <v>39814</v>
      </c>
      <c r="D204" s="102">
        <v>2906.74</v>
      </c>
      <c r="E204" s="102">
        <v>0.48</v>
      </c>
      <c r="F204" s="103">
        <v>1.1200000000000001</v>
      </c>
      <c r="G204" s="102">
        <v>2.13</v>
      </c>
      <c r="H204" s="102">
        <v>0.48</v>
      </c>
      <c r="I204" s="98">
        <v>5.84</v>
      </c>
    </row>
    <row r="205" spans="1:10">
      <c r="A205" s="74">
        <v>2009</v>
      </c>
      <c r="B205" s="104" t="s">
        <v>10</v>
      </c>
      <c r="C205" s="137">
        <v>39845</v>
      </c>
      <c r="D205" s="102">
        <v>2922.73</v>
      </c>
      <c r="E205" s="102">
        <v>0.55000000000000004</v>
      </c>
      <c r="F205" s="103">
        <v>1.32</v>
      </c>
      <c r="G205" s="102">
        <v>2.4</v>
      </c>
      <c r="H205" s="102">
        <v>1.03</v>
      </c>
      <c r="I205" s="98">
        <v>5.9</v>
      </c>
    </row>
    <row r="206" spans="1:10">
      <c r="A206" s="74">
        <v>2009</v>
      </c>
      <c r="B206" s="104" t="s">
        <v>11</v>
      </c>
      <c r="C206" s="137">
        <v>39873</v>
      </c>
      <c r="D206" s="102">
        <v>2928.57</v>
      </c>
      <c r="E206" s="102">
        <v>0.2</v>
      </c>
      <c r="F206" s="103">
        <v>1.23</v>
      </c>
      <c r="G206" s="102">
        <v>2.34</v>
      </c>
      <c r="H206" s="102">
        <v>1.23</v>
      </c>
      <c r="I206" s="98">
        <v>5.61</v>
      </c>
    </row>
    <row r="207" spans="1:10">
      <c r="A207" s="74">
        <v>2009</v>
      </c>
      <c r="B207" s="104" t="s">
        <v>12</v>
      </c>
      <c r="C207" s="137">
        <v>39904</v>
      </c>
      <c r="D207" s="102">
        <v>2942.63</v>
      </c>
      <c r="E207" s="102">
        <v>0.48</v>
      </c>
      <c r="F207" s="103">
        <v>1.23</v>
      </c>
      <c r="G207" s="102">
        <v>2.37</v>
      </c>
      <c r="H207" s="102">
        <v>1.72</v>
      </c>
      <c r="I207" s="98">
        <v>5.53</v>
      </c>
    </row>
    <row r="208" spans="1:10">
      <c r="A208" s="74">
        <v>2009</v>
      </c>
      <c r="B208" s="104" t="s">
        <v>13</v>
      </c>
      <c r="C208" s="137">
        <v>39934</v>
      </c>
      <c r="D208" s="102">
        <v>2956.46</v>
      </c>
      <c r="E208" s="102">
        <v>0.47</v>
      </c>
      <c r="F208" s="103">
        <v>1.1499999999999999</v>
      </c>
      <c r="G208" s="102">
        <v>2.48</v>
      </c>
      <c r="H208" s="102">
        <v>2.2000000000000002</v>
      </c>
      <c r="I208" s="98">
        <v>5.2</v>
      </c>
    </row>
    <row r="209" spans="1:9">
      <c r="A209" s="74">
        <v>2009</v>
      </c>
      <c r="B209" s="104" t="s">
        <v>14</v>
      </c>
      <c r="C209" s="137">
        <v>39965</v>
      </c>
      <c r="D209" s="102">
        <v>2967.1</v>
      </c>
      <c r="E209" s="102">
        <v>0.36</v>
      </c>
      <c r="F209" s="103">
        <v>1.32</v>
      </c>
      <c r="G209" s="102">
        <v>2.57</v>
      </c>
      <c r="H209" s="102">
        <v>2.57</v>
      </c>
      <c r="I209" s="98">
        <v>4.8</v>
      </c>
    </row>
    <row r="210" spans="1:9">
      <c r="A210" s="74">
        <v>2009</v>
      </c>
      <c r="B210" s="104" t="s">
        <v>15</v>
      </c>
      <c r="C210" s="137">
        <v>39995</v>
      </c>
      <c r="D210" s="102">
        <v>2974.22</v>
      </c>
      <c r="E210" s="102">
        <v>0.24</v>
      </c>
      <c r="F210" s="103">
        <v>1.07</v>
      </c>
      <c r="G210" s="102">
        <v>2.3199999999999998</v>
      </c>
      <c r="H210" s="102">
        <v>2.81</v>
      </c>
      <c r="I210" s="98">
        <v>4.5</v>
      </c>
    </row>
    <row r="211" spans="1:9">
      <c r="A211" s="74">
        <v>2009</v>
      </c>
      <c r="B211" s="104" t="s">
        <v>16</v>
      </c>
      <c r="C211" s="137">
        <v>40026</v>
      </c>
      <c r="D211" s="102">
        <v>2978.68</v>
      </c>
      <c r="E211" s="102">
        <v>0.15</v>
      </c>
      <c r="F211" s="103">
        <v>0.75</v>
      </c>
      <c r="G211" s="102">
        <v>1.91</v>
      </c>
      <c r="H211" s="102">
        <v>2.97</v>
      </c>
      <c r="I211" s="98">
        <v>4.3600000000000003</v>
      </c>
    </row>
    <row r="212" spans="1:9">
      <c r="A212" s="74">
        <v>2009</v>
      </c>
      <c r="B212" s="104" t="s">
        <v>17</v>
      </c>
      <c r="C212" s="137">
        <v>40057</v>
      </c>
      <c r="D212" s="102">
        <v>2985.83</v>
      </c>
      <c r="E212" s="102">
        <v>0.24</v>
      </c>
      <c r="F212" s="103">
        <v>0.63</v>
      </c>
      <c r="G212" s="102">
        <v>1.96</v>
      </c>
      <c r="H212" s="102">
        <v>3.21</v>
      </c>
      <c r="I212" s="98">
        <v>4.34</v>
      </c>
    </row>
    <row r="213" spans="1:9">
      <c r="A213" s="74">
        <v>2009</v>
      </c>
      <c r="B213" s="104" t="s">
        <v>18</v>
      </c>
      <c r="C213" s="137">
        <v>40087</v>
      </c>
      <c r="D213" s="102">
        <v>2994.19</v>
      </c>
      <c r="E213" s="102">
        <v>0.28000000000000003</v>
      </c>
      <c r="F213" s="103">
        <v>0.67</v>
      </c>
      <c r="G213" s="102">
        <v>1.75</v>
      </c>
      <c r="H213" s="102">
        <v>3.5</v>
      </c>
      <c r="I213" s="98">
        <v>4.17</v>
      </c>
    </row>
    <row r="214" spans="1:9">
      <c r="A214" s="74">
        <v>2009</v>
      </c>
      <c r="B214" s="104" t="s">
        <v>19</v>
      </c>
      <c r="C214" s="137">
        <v>40118</v>
      </c>
      <c r="D214" s="102">
        <v>3006.47</v>
      </c>
      <c r="E214" s="102">
        <v>0.41</v>
      </c>
      <c r="F214" s="103">
        <v>0.93</v>
      </c>
      <c r="G214" s="102">
        <v>1.69</v>
      </c>
      <c r="H214" s="102">
        <v>3.93</v>
      </c>
      <c r="I214" s="98">
        <v>4.22</v>
      </c>
    </row>
    <row r="215" spans="1:9">
      <c r="A215" s="74">
        <v>2009</v>
      </c>
      <c r="B215" s="104" t="s">
        <v>20</v>
      </c>
      <c r="C215" s="137">
        <v>40148</v>
      </c>
      <c r="D215" s="102">
        <v>3017.59</v>
      </c>
      <c r="E215" s="102">
        <v>0.37</v>
      </c>
      <c r="F215" s="103">
        <v>1.06</v>
      </c>
      <c r="G215" s="102">
        <v>1.7</v>
      </c>
      <c r="H215" s="102">
        <v>4.3099999999999996</v>
      </c>
      <c r="I215" s="98">
        <v>4.3099999999999996</v>
      </c>
    </row>
    <row r="216" spans="1:9" ht="6.95" customHeight="1">
      <c r="A216" s="74"/>
      <c r="B216" s="129"/>
      <c r="C216" s="140"/>
      <c r="D216" s="108"/>
      <c r="E216" s="107"/>
      <c r="F216" s="106"/>
      <c r="G216" s="106"/>
      <c r="H216" s="106"/>
      <c r="I216" s="105"/>
    </row>
    <row r="217" spans="1:9">
      <c r="A217" s="74">
        <v>2010</v>
      </c>
      <c r="B217" s="104" t="s">
        <v>9</v>
      </c>
      <c r="C217" s="137">
        <v>40179</v>
      </c>
      <c r="D217" s="102">
        <v>3040.22</v>
      </c>
      <c r="E217" s="102">
        <v>0.75</v>
      </c>
      <c r="F217" s="103">
        <v>1.54</v>
      </c>
      <c r="G217" s="102">
        <v>2.2200000000000002</v>
      </c>
      <c r="H217" s="102">
        <v>0.75</v>
      </c>
      <c r="I217" s="98">
        <v>4.59</v>
      </c>
    </row>
    <row r="218" spans="1:9">
      <c r="A218" s="74">
        <v>2010</v>
      </c>
      <c r="B218" s="104" t="s">
        <v>10</v>
      </c>
      <c r="C218" s="137">
        <v>40210</v>
      </c>
      <c r="D218" s="102">
        <v>3063.93</v>
      </c>
      <c r="E218" s="102">
        <v>0.78</v>
      </c>
      <c r="F218" s="103">
        <v>1.91</v>
      </c>
      <c r="G218" s="102">
        <v>2.86</v>
      </c>
      <c r="H218" s="102">
        <v>1.54</v>
      </c>
      <c r="I218" s="98">
        <v>4.83</v>
      </c>
    </row>
    <row r="219" spans="1:9">
      <c r="A219" s="74">
        <v>2010</v>
      </c>
      <c r="B219" s="104" t="s">
        <v>11</v>
      </c>
      <c r="C219" s="137">
        <v>40238</v>
      </c>
      <c r="D219" s="102">
        <v>3079.86</v>
      </c>
      <c r="E219" s="102">
        <v>0.52</v>
      </c>
      <c r="F219" s="103">
        <v>2.06</v>
      </c>
      <c r="G219" s="102">
        <v>3.15</v>
      </c>
      <c r="H219" s="102">
        <v>2.06</v>
      </c>
      <c r="I219" s="98">
        <v>5.17</v>
      </c>
    </row>
    <row r="220" spans="1:9">
      <c r="A220" s="74">
        <v>2010</v>
      </c>
      <c r="B220" s="104" t="s">
        <v>12</v>
      </c>
      <c r="C220" s="137">
        <v>40269</v>
      </c>
      <c r="D220" s="102">
        <v>3097.42</v>
      </c>
      <c r="E220" s="102">
        <v>0.56999999999999995</v>
      </c>
      <c r="F220" s="103">
        <v>1.88</v>
      </c>
      <c r="G220" s="102">
        <v>3.45</v>
      </c>
      <c r="H220" s="102">
        <v>2.65</v>
      </c>
      <c r="I220" s="98">
        <v>5.26</v>
      </c>
    </row>
    <row r="221" spans="1:9">
      <c r="A221" s="74">
        <v>2010</v>
      </c>
      <c r="B221" s="104" t="s">
        <v>13</v>
      </c>
      <c r="C221" s="137">
        <v>40299</v>
      </c>
      <c r="D221" s="102">
        <v>3110.74</v>
      </c>
      <c r="E221" s="102">
        <v>0.43</v>
      </c>
      <c r="F221" s="103">
        <v>1.53</v>
      </c>
      <c r="G221" s="102">
        <v>3.47</v>
      </c>
      <c r="H221" s="102">
        <v>3.09</v>
      </c>
      <c r="I221" s="98">
        <v>5.22</v>
      </c>
    </row>
    <row r="222" spans="1:9">
      <c r="A222" s="74">
        <v>2010</v>
      </c>
      <c r="B222" s="104" t="s">
        <v>14</v>
      </c>
      <c r="C222" s="137">
        <v>40330</v>
      </c>
      <c r="D222" s="102">
        <v>3110.74</v>
      </c>
      <c r="E222" s="102">
        <v>0</v>
      </c>
      <c r="F222" s="103">
        <v>1</v>
      </c>
      <c r="G222" s="102">
        <v>3.09</v>
      </c>
      <c r="H222" s="102">
        <v>3.09</v>
      </c>
      <c r="I222" s="98">
        <v>4.84</v>
      </c>
    </row>
    <row r="223" spans="1:9">
      <c r="A223" s="74">
        <v>2010</v>
      </c>
      <c r="B223" s="104" t="s">
        <v>15</v>
      </c>
      <c r="C223" s="137">
        <v>40360</v>
      </c>
      <c r="D223" s="102">
        <v>3111.05</v>
      </c>
      <c r="E223" s="102">
        <v>0.01</v>
      </c>
      <c r="F223" s="103">
        <v>0.44</v>
      </c>
      <c r="G223" s="102">
        <v>2.33</v>
      </c>
      <c r="H223" s="102">
        <v>3.1</v>
      </c>
      <c r="I223" s="98">
        <v>4.5999999999999996</v>
      </c>
    </row>
    <row r="224" spans="1:9">
      <c r="A224" s="74">
        <v>2010</v>
      </c>
      <c r="B224" s="104" t="s">
        <v>16</v>
      </c>
      <c r="C224" s="137">
        <v>40391</v>
      </c>
      <c r="D224" s="102">
        <v>3112.29</v>
      </c>
      <c r="E224" s="102">
        <v>0.04</v>
      </c>
      <c r="F224" s="103">
        <v>0.05</v>
      </c>
      <c r="G224" s="102">
        <v>1.58</v>
      </c>
      <c r="H224" s="102">
        <v>3.14</v>
      </c>
      <c r="I224" s="98">
        <v>4.49</v>
      </c>
    </row>
    <row r="225" spans="1:9">
      <c r="A225" s="74">
        <v>2010</v>
      </c>
      <c r="B225" s="104" t="s">
        <v>17</v>
      </c>
      <c r="C225" s="137">
        <v>40422</v>
      </c>
      <c r="D225" s="102">
        <v>3126.29</v>
      </c>
      <c r="E225" s="102">
        <v>0.45</v>
      </c>
      <c r="F225" s="103">
        <v>0.5</v>
      </c>
      <c r="G225" s="102">
        <v>1.51</v>
      </c>
      <c r="H225" s="102">
        <v>3.6</v>
      </c>
      <c r="I225" s="98">
        <v>4.7</v>
      </c>
    </row>
    <row r="226" spans="1:9">
      <c r="A226" s="74">
        <v>2010</v>
      </c>
      <c r="B226" s="104" t="s">
        <v>18</v>
      </c>
      <c r="C226" s="137">
        <v>40452</v>
      </c>
      <c r="D226" s="102">
        <v>3149.74</v>
      </c>
      <c r="E226" s="102">
        <v>0.75</v>
      </c>
      <c r="F226" s="103">
        <v>1.24</v>
      </c>
      <c r="G226" s="102">
        <v>1.69</v>
      </c>
      <c r="H226" s="102">
        <v>4.38</v>
      </c>
      <c r="I226" s="98">
        <v>5.2</v>
      </c>
    </row>
    <row r="227" spans="1:9">
      <c r="A227" s="74">
        <v>2010</v>
      </c>
      <c r="B227" s="104" t="s">
        <v>19</v>
      </c>
      <c r="C227" s="137">
        <v>40483</v>
      </c>
      <c r="D227" s="102">
        <v>3175.88</v>
      </c>
      <c r="E227" s="102">
        <v>0.83</v>
      </c>
      <c r="F227" s="103">
        <v>2.04</v>
      </c>
      <c r="G227" s="102">
        <v>2.09</v>
      </c>
      <c r="H227" s="102">
        <v>5.25</v>
      </c>
      <c r="I227" s="98">
        <v>5.63</v>
      </c>
    </row>
    <row r="228" spans="1:9">
      <c r="A228" s="74">
        <v>2010</v>
      </c>
      <c r="B228" s="104" t="s">
        <v>20</v>
      </c>
      <c r="C228" s="137">
        <v>40513</v>
      </c>
      <c r="D228" s="102">
        <v>3195.89</v>
      </c>
      <c r="E228" s="102">
        <v>0.63</v>
      </c>
      <c r="F228" s="103">
        <v>2.23</v>
      </c>
      <c r="G228" s="102">
        <v>2.74</v>
      </c>
      <c r="H228" s="102">
        <v>5.91</v>
      </c>
      <c r="I228" s="98">
        <v>5.91</v>
      </c>
    </row>
    <row r="229" spans="1:9" ht="6.95" customHeight="1">
      <c r="A229" s="74"/>
      <c r="B229" s="129"/>
      <c r="C229" s="140"/>
      <c r="D229" s="108"/>
      <c r="E229" s="107"/>
      <c r="F229" s="106"/>
      <c r="G229" s="106"/>
      <c r="H229" s="106"/>
      <c r="I229" s="105"/>
    </row>
    <row r="230" spans="1:9">
      <c r="A230" s="74">
        <v>2011</v>
      </c>
      <c r="B230" s="104" t="s">
        <v>9</v>
      </c>
      <c r="C230" s="137">
        <v>40544</v>
      </c>
      <c r="D230" s="102">
        <v>3222.42</v>
      </c>
      <c r="E230" s="102">
        <v>0.83</v>
      </c>
      <c r="F230" s="103">
        <v>2.31</v>
      </c>
      <c r="G230" s="102">
        <v>3.58</v>
      </c>
      <c r="H230" s="102">
        <v>0.83</v>
      </c>
      <c r="I230" s="98">
        <v>5.99</v>
      </c>
    </row>
    <row r="231" spans="1:9">
      <c r="A231" s="74">
        <v>2011</v>
      </c>
      <c r="B231" s="104" t="s">
        <v>10</v>
      </c>
      <c r="C231" s="137">
        <v>40575</v>
      </c>
      <c r="D231" s="102">
        <v>3248.2</v>
      </c>
      <c r="E231" s="102">
        <v>0.8</v>
      </c>
      <c r="F231" s="103">
        <v>2.2799999999999998</v>
      </c>
      <c r="G231" s="102">
        <v>4.37</v>
      </c>
      <c r="H231" s="102">
        <v>1.64</v>
      </c>
      <c r="I231" s="98">
        <v>6.01</v>
      </c>
    </row>
    <row r="232" spans="1:9">
      <c r="A232" s="74">
        <v>2011</v>
      </c>
      <c r="B232" s="104" t="s">
        <v>11</v>
      </c>
      <c r="C232" s="137">
        <v>40603</v>
      </c>
      <c r="D232" s="102">
        <v>3273.86</v>
      </c>
      <c r="E232" s="102">
        <v>0.79</v>
      </c>
      <c r="F232" s="103">
        <v>2.44</v>
      </c>
      <c r="G232" s="102">
        <v>4.72</v>
      </c>
      <c r="H232" s="102">
        <v>2.44</v>
      </c>
      <c r="I232" s="98">
        <v>6.3</v>
      </c>
    </row>
    <row r="233" spans="1:9">
      <c r="A233" s="74">
        <v>2011</v>
      </c>
      <c r="B233" s="104" t="s">
        <v>12</v>
      </c>
      <c r="C233" s="137">
        <v>40634</v>
      </c>
      <c r="D233" s="102">
        <v>3299.07</v>
      </c>
      <c r="E233" s="102">
        <v>0.77</v>
      </c>
      <c r="F233" s="103">
        <v>2.38</v>
      </c>
      <c r="G233" s="102">
        <v>4.74</v>
      </c>
      <c r="H233" s="102">
        <v>3.23</v>
      </c>
      <c r="I233" s="98">
        <v>6.51</v>
      </c>
    </row>
    <row r="234" spans="1:9">
      <c r="A234" s="74">
        <v>2011</v>
      </c>
      <c r="B234" s="104" t="s">
        <v>13</v>
      </c>
      <c r="C234" s="137">
        <v>40664</v>
      </c>
      <c r="D234" s="102">
        <v>3314.58</v>
      </c>
      <c r="E234" s="102">
        <v>0.47</v>
      </c>
      <c r="F234" s="103">
        <v>2.04</v>
      </c>
      <c r="G234" s="102">
        <v>4.37</v>
      </c>
      <c r="H234" s="102">
        <v>3.71</v>
      </c>
      <c r="I234" s="98">
        <v>6.55</v>
      </c>
    </row>
    <row r="235" spans="1:9">
      <c r="A235" s="74">
        <v>2011</v>
      </c>
      <c r="B235" s="104" t="s">
        <v>14</v>
      </c>
      <c r="C235" s="137">
        <v>40695</v>
      </c>
      <c r="D235" s="102">
        <v>3319.55</v>
      </c>
      <c r="E235" s="102">
        <v>0.15</v>
      </c>
      <c r="F235" s="103">
        <v>1.4</v>
      </c>
      <c r="G235" s="102">
        <v>3.87</v>
      </c>
      <c r="H235" s="102">
        <v>3.87</v>
      </c>
      <c r="I235" s="98">
        <v>6.71</v>
      </c>
    </row>
    <row r="236" spans="1:9">
      <c r="A236" s="74">
        <v>2011</v>
      </c>
      <c r="B236" s="104" t="s">
        <v>15</v>
      </c>
      <c r="C236" s="137">
        <v>40725</v>
      </c>
      <c r="D236" s="102">
        <v>3324.86</v>
      </c>
      <c r="E236" s="102">
        <v>0.16</v>
      </c>
      <c r="F236" s="103">
        <v>0.78</v>
      </c>
      <c r="G236" s="102">
        <v>3.18</v>
      </c>
      <c r="H236" s="102">
        <v>4.04</v>
      </c>
      <c r="I236" s="98">
        <v>6.87</v>
      </c>
    </row>
    <row r="237" spans="1:9">
      <c r="A237" s="74">
        <v>2011</v>
      </c>
      <c r="B237" s="104" t="s">
        <v>16</v>
      </c>
      <c r="C237" s="137">
        <v>40756</v>
      </c>
      <c r="D237" s="102">
        <v>3337.16</v>
      </c>
      <c r="E237" s="102">
        <v>0.37</v>
      </c>
      <c r="F237" s="103">
        <v>0.68</v>
      </c>
      <c r="G237" s="102">
        <v>2.74</v>
      </c>
      <c r="H237" s="102">
        <v>4.42</v>
      </c>
      <c r="I237" s="98">
        <v>7.23</v>
      </c>
    </row>
    <row r="238" spans="1:9">
      <c r="A238" s="74">
        <v>2011</v>
      </c>
      <c r="B238" s="104" t="s">
        <v>17</v>
      </c>
      <c r="C238" s="137">
        <v>40787</v>
      </c>
      <c r="D238" s="102">
        <v>3354.85</v>
      </c>
      <c r="E238" s="102">
        <v>0.53</v>
      </c>
      <c r="F238" s="103">
        <v>1.06</v>
      </c>
      <c r="G238" s="102">
        <v>2.4700000000000002</v>
      </c>
      <c r="H238" s="102">
        <v>4.97</v>
      </c>
      <c r="I238" s="98">
        <v>7.31</v>
      </c>
    </row>
    <row r="239" spans="1:9">
      <c r="A239" s="74">
        <v>2011</v>
      </c>
      <c r="B239" s="104" t="s">
        <v>18</v>
      </c>
      <c r="C239" s="137">
        <v>40817</v>
      </c>
      <c r="D239" s="102">
        <v>3369.28</v>
      </c>
      <c r="E239" s="102">
        <v>0.43</v>
      </c>
      <c r="F239" s="103">
        <v>1.34</v>
      </c>
      <c r="G239" s="102">
        <v>2.13</v>
      </c>
      <c r="H239" s="102">
        <v>5.43</v>
      </c>
      <c r="I239" s="98">
        <v>6.97</v>
      </c>
    </row>
    <row r="240" spans="1:9">
      <c r="A240" s="74">
        <v>2011</v>
      </c>
      <c r="B240" s="104" t="s">
        <v>19</v>
      </c>
      <c r="C240" s="137">
        <v>40848</v>
      </c>
      <c r="D240" s="102">
        <v>3386.8</v>
      </c>
      <c r="E240" s="102">
        <v>0.52</v>
      </c>
      <c r="F240" s="103">
        <v>1.49</v>
      </c>
      <c r="G240" s="102">
        <v>2.1800000000000002</v>
      </c>
      <c r="H240" s="102">
        <v>5.97</v>
      </c>
      <c r="I240" s="98">
        <v>6.64</v>
      </c>
    </row>
    <row r="241" spans="1:9">
      <c r="A241" s="74">
        <v>2011</v>
      </c>
      <c r="B241" s="104" t="s">
        <v>20</v>
      </c>
      <c r="C241" s="137">
        <v>40878</v>
      </c>
      <c r="D241" s="102">
        <v>3403.73</v>
      </c>
      <c r="E241" s="102">
        <v>0.5</v>
      </c>
      <c r="F241" s="103">
        <v>1.46</v>
      </c>
      <c r="G241" s="102">
        <v>2.54</v>
      </c>
      <c r="H241" s="102">
        <v>6.5</v>
      </c>
      <c r="I241" s="98">
        <v>6.5</v>
      </c>
    </row>
    <row r="242" spans="1:9" ht="6.95" customHeight="1">
      <c r="A242" s="101"/>
      <c r="B242" s="104"/>
      <c r="C242" s="137"/>
      <c r="D242" s="102"/>
      <c r="E242" s="102"/>
      <c r="F242" s="103"/>
      <c r="G242" s="102"/>
      <c r="H242" s="102"/>
      <c r="I242" s="98"/>
    </row>
    <row r="243" spans="1:9">
      <c r="A243" s="74">
        <v>2012</v>
      </c>
      <c r="B243" s="104" t="s">
        <v>9</v>
      </c>
      <c r="C243" s="137">
        <v>40909</v>
      </c>
      <c r="D243" s="102">
        <v>3422.79</v>
      </c>
      <c r="E243" s="102">
        <v>0.56000000000000005</v>
      </c>
      <c r="F243" s="103">
        <v>1.59</v>
      </c>
      <c r="G243" s="102">
        <v>2.95</v>
      </c>
      <c r="H243" s="102">
        <v>0.56000000000000005</v>
      </c>
      <c r="I243" s="98">
        <v>6.22</v>
      </c>
    </row>
    <row r="244" spans="1:9">
      <c r="A244" s="74">
        <v>2012</v>
      </c>
      <c r="B244" s="104" t="s">
        <v>10</v>
      </c>
      <c r="C244" s="137">
        <v>40940</v>
      </c>
      <c r="D244" s="102">
        <v>3438.19</v>
      </c>
      <c r="E244" s="102">
        <v>0.45</v>
      </c>
      <c r="F244" s="103">
        <v>1.52</v>
      </c>
      <c r="G244" s="102">
        <v>3.03</v>
      </c>
      <c r="H244" s="102">
        <v>1.01</v>
      </c>
      <c r="I244" s="98">
        <v>5.85</v>
      </c>
    </row>
    <row r="245" spans="1:9">
      <c r="A245" s="74">
        <v>2012</v>
      </c>
      <c r="B245" s="104" t="s">
        <v>11</v>
      </c>
      <c r="C245" s="137">
        <v>40969</v>
      </c>
      <c r="D245" s="102">
        <v>3445.41</v>
      </c>
      <c r="E245" s="102">
        <v>0.21</v>
      </c>
      <c r="F245" s="103">
        <v>1.22</v>
      </c>
      <c r="G245" s="102">
        <v>2.7</v>
      </c>
      <c r="H245" s="102">
        <v>1.22</v>
      </c>
      <c r="I245" s="98">
        <v>5.24</v>
      </c>
    </row>
    <row r="246" spans="1:9">
      <c r="A246" s="74">
        <v>2012</v>
      </c>
      <c r="B246" s="104" t="s">
        <v>12</v>
      </c>
      <c r="C246" s="137">
        <v>41000</v>
      </c>
      <c r="D246" s="102">
        <v>3467.46</v>
      </c>
      <c r="E246" s="102">
        <v>0.64</v>
      </c>
      <c r="F246" s="103">
        <v>1.31</v>
      </c>
      <c r="G246" s="102">
        <v>2.91</v>
      </c>
      <c r="H246" s="102">
        <v>1.87</v>
      </c>
      <c r="I246" s="98">
        <v>5.0999999999999996</v>
      </c>
    </row>
    <row r="247" spans="1:9">
      <c r="A247" s="74">
        <v>2012</v>
      </c>
      <c r="B247" s="104" t="s">
        <v>13</v>
      </c>
      <c r="C247" s="137">
        <v>41030</v>
      </c>
      <c r="D247" s="102">
        <v>3479.94</v>
      </c>
      <c r="E247" s="102">
        <v>0.36</v>
      </c>
      <c r="F247" s="103">
        <v>1.21</v>
      </c>
      <c r="G247" s="102">
        <v>2.75</v>
      </c>
      <c r="H247" s="102">
        <v>2.2400000000000002</v>
      </c>
      <c r="I247" s="98">
        <v>4.99</v>
      </c>
    </row>
    <row r="248" spans="1:9">
      <c r="A248" s="74">
        <v>2012</v>
      </c>
      <c r="B248" s="104" t="s">
        <v>14</v>
      </c>
      <c r="C248" s="137">
        <v>41061</v>
      </c>
      <c r="D248" s="102">
        <v>3482.72</v>
      </c>
      <c r="E248" s="102">
        <v>0.08</v>
      </c>
      <c r="F248" s="103">
        <v>1.08</v>
      </c>
      <c r="G248" s="102">
        <v>2.3199999999999998</v>
      </c>
      <c r="H248" s="102">
        <v>2.3199999999999998</v>
      </c>
      <c r="I248" s="98">
        <v>4.92</v>
      </c>
    </row>
    <row r="249" spans="1:9">
      <c r="A249" s="74">
        <v>2012</v>
      </c>
      <c r="B249" s="104" t="s">
        <v>15</v>
      </c>
      <c r="C249" s="137">
        <v>41091</v>
      </c>
      <c r="D249" s="102">
        <v>3497.7</v>
      </c>
      <c r="E249" s="102">
        <v>0.43</v>
      </c>
      <c r="F249" s="103">
        <v>0.87</v>
      </c>
      <c r="G249" s="102">
        <v>2.19</v>
      </c>
      <c r="H249" s="102">
        <v>2.76</v>
      </c>
      <c r="I249" s="98">
        <v>5.2</v>
      </c>
    </row>
    <row r="250" spans="1:9">
      <c r="A250" s="74">
        <v>2012</v>
      </c>
      <c r="B250" s="104" t="s">
        <v>16</v>
      </c>
      <c r="C250" s="137">
        <v>41122</v>
      </c>
      <c r="D250" s="99">
        <v>3512.04</v>
      </c>
      <c r="E250" s="72">
        <v>0.41</v>
      </c>
      <c r="F250" s="72">
        <v>0.92</v>
      </c>
      <c r="G250" s="72">
        <v>2.15</v>
      </c>
      <c r="H250" s="72">
        <v>3.18</v>
      </c>
      <c r="I250" s="78">
        <v>5.24</v>
      </c>
    </row>
    <row r="251" spans="1:9">
      <c r="A251" s="74">
        <v>2012</v>
      </c>
      <c r="B251" s="104" t="s">
        <v>17</v>
      </c>
      <c r="C251" s="137">
        <v>41153</v>
      </c>
      <c r="D251" s="99">
        <v>3532.06</v>
      </c>
      <c r="E251" s="72">
        <v>0.56999999999999995</v>
      </c>
      <c r="F251" s="72">
        <v>1.42</v>
      </c>
      <c r="G251" s="72">
        <v>2.5099999999999998</v>
      </c>
      <c r="H251" s="72">
        <v>3.77</v>
      </c>
      <c r="I251" s="78">
        <v>5.28</v>
      </c>
    </row>
    <row r="252" spans="1:9">
      <c r="A252" s="74">
        <v>2012</v>
      </c>
      <c r="B252" s="104" t="s">
        <v>18</v>
      </c>
      <c r="C252" s="137">
        <v>41183</v>
      </c>
      <c r="D252" s="99">
        <v>3552.9</v>
      </c>
      <c r="E252" s="72">
        <v>0.59</v>
      </c>
      <c r="F252" s="72">
        <v>1.58</v>
      </c>
      <c r="G252" s="72">
        <v>2.46</v>
      </c>
      <c r="H252" s="72">
        <v>4.38</v>
      </c>
      <c r="I252" s="78">
        <v>5.45</v>
      </c>
    </row>
    <row r="253" spans="1:9">
      <c r="A253" s="74">
        <v>2012</v>
      </c>
      <c r="B253" s="104" t="s">
        <v>19</v>
      </c>
      <c r="C253" s="137">
        <v>41214</v>
      </c>
      <c r="D253" s="99">
        <v>3574.22</v>
      </c>
      <c r="E253" s="72">
        <v>0.6</v>
      </c>
      <c r="F253" s="72">
        <v>1.77</v>
      </c>
      <c r="G253" s="72">
        <v>2.71</v>
      </c>
      <c r="H253" s="72">
        <v>5.01</v>
      </c>
      <c r="I253" s="78">
        <v>5.53</v>
      </c>
    </row>
    <row r="254" spans="1:9">
      <c r="A254" s="74">
        <v>2012</v>
      </c>
      <c r="B254" s="104" t="s">
        <v>20</v>
      </c>
      <c r="C254" s="137">
        <v>41244</v>
      </c>
      <c r="D254" s="99">
        <v>3602.46</v>
      </c>
      <c r="E254" s="72">
        <v>0.79</v>
      </c>
      <c r="F254" s="72">
        <v>1.99</v>
      </c>
      <c r="G254" s="72">
        <v>3.44</v>
      </c>
      <c r="H254" s="72">
        <v>5.84</v>
      </c>
      <c r="I254" s="78">
        <v>5.84</v>
      </c>
    </row>
    <row r="255" spans="1:9" ht="6.95" customHeight="1">
      <c r="A255" s="100"/>
      <c r="B255" s="104"/>
      <c r="C255" s="137"/>
      <c r="D255" s="99"/>
      <c r="E255" s="72"/>
      <c r="F255" s="72"/>
      <c r="G255" s="72"/>
      <c r="H255" s="72"/>
      <c r="I255" s="78"/>
    </row>
    <row r="256" spans="1:9">
      <c r="A256" s="74">
        <v>2013</v>
      </c>
      <c r="B256" s="104" t="s">
        <v>9</v>
      </c>
      <c r="C256" s="137">
        <v>41275</v>
      </c>
      <c r="D256" s="99">
        <v>3633.44</v>
      </c>
      <c r="E256" s="72">
        <v>0.86</v>
      </c>
      <c r="F256" s="72">
        <v>2.27</v>
      </c>
      <c r="G256" s="72">
        <v>3.88</v>
      </c>
      <c r="H256" s="72">
        <v>0.86</v>
      </c>
      <c r="I256" s="78">
        <v>6.15</v>
      </c>
    </row>
    <row r="257" spans="1:9">
      <c r="A257" s="74">
        <v>2013</v>
      </c>
      <c r="B257" s="104" t="s">
        <v>10</v>
      </c>
      <c r="C257" s="137">
        <v>41306</v>
      </c>
      <c r="D257" s="99">
        <v>3655.24</v>
      </c>
      <c r="E257" s="72">
        <v>0.6</v>
      </c>
      <c r="F257" s="72">
        <v>2.27</v>
      </c>
      <c r="G257" s="72">
        <v>4.08</v>
      </c>
      <c r="H257" s="72">
        <v>1.47</v>
      </c>
      <c r="I257" s="78">
        <v>6.31</v>
      </c>
    </row>
    <row r="258" spans="1:9">
      <c r="A258" s="74">
        <v>2013</v>
      </c>
      <c r="B258" s="104" t="s">
        <v>11</v>
      </c>
      <c r="C258" s="137">
        <v>41334</v>
      </c>
      <c r="D258" s="99">
        <v>3672.42</v>
      </c>
      <c r="E258" s="72">
        <v>0.47</v>
      </c>
      <c r="F258" s="72">
        <v>1.94</v>
      </c>
      <c r="G258" s="72">
        <v>3.97</v>
      </c>
      <c r="H258" s="72">
        <v>1.94</v>
      </c>
      <c r="I258" s="78">
        <v>6.59</v>
      </c>
    </row>
    <row r="259" spans="1:9">
      <c r="A259" s="74">
        <v>2013</v>
      </c>
      <c r="B259" s="104" t="s">
        <v>12</v>
      </c>
      <c r="C259" s="137">
        <v>41365</v>
      </c>
      <c r="D259" s="99">
        <v>3692.62</v>
      </c>
      <c r="E259" s="72">
        <v>0.55000000000000004</v>
      </c>
      <c r="F259" s="72">
        <v>1.63</v>
      </c>
      <c r="G259" s="72">
        <v>3.93</v>
      </c>
      <c r="H259" s="72">
        <v>2.5</v>
      </c>
      <c r="I259" s="78">
        <v>6.49</v>
      </c>
    </row>
    <row r="260" spans="1:9">
      <c r="A260" s="74">
        <v>2013</v>
      </c>
      <c r="B260" s="104" t="s">
        <v>13</v>
      </c>
      <c r="C260" s="137">
        <v>41395</v>
      </c>
      <c r="D260" s="99">
        <v>3706.28</v>
      </c>
      <c r="E260" s="72">
        <v>0.37</v>
      </c>
      <c r="F260" s="72">
        <v>1.4</v>
      </c>
      <c r="G260" s="72">
        <v>3.69</v>
      </c>
      <c r="H260" s="72">
        <v>2.88</v>
      </c>
      <c r="I260" s="78">
        <v>6.5</v>
      </c>
    </row>
    <row r="261" spans="1:9">
      <c r="A261" s="74">
        <v>2013</v>
      </c>
      <c r="B261" s="104" t="s">
        <v>14</v>
      </c>
      <c r="C261" s="137">
        <v>41426</v>
      </c>
      <c r="D261" s="99">
        <v>3715.92</v>
      </c>
      <c r="E261" s="72">
        <v>0.26</v>
      </c>
      <c r="F261" s="72">
        <v>1.18</v>
      </c>
      <c r="G261" s="72">
        <v>3.15</v>
      </c>
      <c r="H261" s="72">
        <v>3.15</v>
      </c>
      <c r="I261" s="78">
        <v>6.7</v>
      </c>
    </row>
    <row r="262" spans="1:9">
      <c r="A262" s="74">
        <v>2013</v>
      </c>
      <c r="B262" s="104" t="s">
        <v>15</v>
      </c>
      <c r="C262" s="137">
        <v>41456</v>
      </c>
      <c r="D262" s="99">
        <v>3717.03</v>
      </c>
      <c r="E262" s="72">
        <v>0.03</v>
      </c>
      <c r="F262" s="72">
        <v>0.66</v>
      </c>
      <c r="G262" s="72">
        <v>2.2999999999999998</v>
      </c>
      <c r="H262" s="72">
        <v>3.18</v>
      </c>
      <c r="I262" s="78">
        <v>6.27</v>
      </c>
    </row>
    <row r="263" spans="1:9">
      <c r="A263" s="74">
        <v>2013</v>
      </c>
      <c r="B263" s="104" t="s">
        <v>16</v>
      </c>
      <c r="C263" s="137">
        <v>41487</v>
      </c>
      <c r="D263" s="99">
        <v>3725.95</v>
      </c>
      <c r="E263" s="72">
        <v>0.24</v>
      </c>
      <c r="F263" s="72">
        <v>0.53</v>
      </c>
      <c r="G263" s="72">
        <v>1.93</v>
      </c>
      <c r="H263" s="72">
        <v>3.43</v>
      </c>
      <c r="I263" s="78">
        <v>6.09</v>
      </c>
    </row>
    <row r="264" spans="1:9">
      <c r="A264" s="74">
        <v>2013</v>
      </c>
      <c r="B264" s="104" t="s">
        <v>17</v>
      </c>
      <c r="C264" s="137">
        <v>41518</v>
      </c>
      <c r="D264" s="99">
        <v>3738.99</v>
      </c>
      <c r="E264" s="72">
        <v>0.35</v>
      </c>
      <c r="F264" s="72">
        <v>0.62</v>
      </c>
      <c r="G264" s="72">
        <v>1.81</v>
      </c>
      <c r="H264" s="72">
        <v>3.79</v>
      </c>
      <c r="I264" s="78">
        <v>5.86</v>
      </c>
    </row>
    <row r="265" spans="1:9">
      <c r="A265" s="74">
        <v>2013</v>
      </c>
      <c r="B265" s="104" t="s">
        <v>18</v>
      </c>
      <c r="C265" s="137">
        <v>41548</v>
      </c>
      <c r="D265" s="99">
        <v>3760.3</v>
      </c>
      <c r="E265" s="72">
        <v>0.56999999999999995</v>
      </c>
      <c r="F265" s="72">
        <v>1.1599999999999999</v>
      </c>
      <c r="G265" s="72">
        <v>1.83</v>
      </c>
      <c r="H265" s="72">
        <v>4.38</v>
      </c>
      <c r="I265" s="78">
        <v>5.84</v>
      </c>
    </row>
    <row r="266" spans="1:9">
      <c r="A266" s="74">
        <v>2013</v>
      </c>
      <c r="B266" s="104" t="s">
        <v>19</v>
      </c>
      <c r="C266" s="137">
        <v>41579</v>
      </c>
      <c r="D266" s="99">
        <v>3780.61</v>
      </c>
      <c r="E266" s="72">
        <v>0.54</v>
      </c>
      <c r="F266" s="72">
        <v>1.47</v>
      </c>
      <c r="G266" s="72">
        <v>2.0099999999999998</v>
      </c>
      <c r="H266" s="72">
        <v>4.95</v>
      </c>
      <c r="I266" s="78">
        <v>5.77</v>
      </c>
    </row>
    <row r="267" spans="1:9" ht="12" thickBot="1">
      <c r="A267" s="128">
        <v>2013</v>
      </c>
      <c r="B267" s="70" t="s">
        <v>20</v>
      </c>
      <c r="C267" s="138">
        <v>41609</v>
      </c>
      <c r="D267" s="69">
        <v>3815.39</v>
      </c>
      <c r="E267" s="69">
        <v>0.92</v>
      </c>
      <c r="F267" s="69">
        <v>2.04</v>
      </c>
      <c r="G267" s="69">
        <v>2.68</v>
      </c>
      <c r="H267" s="69">
        <v>5.91</v>
      </c>
      <c r="I267" s="68">
        <v>5.91</v>
      </c>
    </row>
    <row r="268" spans="1:9" ht="6.95" customHeight="1" thickTop="1">
      <c r="A268" s="74"/>
      <c r="B268" s="73"/>
      <c r="C268" s="141"/>
      <c r="D268" s="72"/>
      <c r="E268" s="72"/>
      <c r="F268" s="72"/>
      <c r="G268" s="72"/>
      <c r="H268" s="72"/>
      <c r="I268" s="78"/>
    </row>
    <row r="269" spans="1:9" ht="11.25" customHeight="1">
      <c r="A269" s="74">
        <v>2014</v>
      </c>
      <c r="B269" s="104" t="s">
        <v>9</v>
      </c>
      <c r="C269" s="137">
        <v>41640</v>
      </c>
      <c r="D269" s="102">
        <v>3836.37</v>
      </c>
      <c r="E269" s="102">
        <v>0.55000000000000004</v>
      </c>
      <c r="F269" s="103">
        <v>2.02</v>
      </c>
      <c r="G269" s="102">
        <v>3.21</v>
      </c>
      <c r="H269" s="102">
        <v>0.55000000000000004</v>
      </c>
      <c r="I269" s="98">
        <v>5.59</v>
      </c>
    </row>
    <row r="270" spans="1:9" ht="11.25" customHeight="1">
      <c r="A270" s="74">
        <v>2014</v>
      </c>
      <c r="B270" s="104" t="s">
        <v>10</v>
      </c>
      <c r="C270" s="137">
        <v>41671</v>
      </c>
      <c r="D270" s="102">
        <v>3862.84</v>
      </c>
      <c r="E270" s="102">
        <v>0.69</v>
      </c>
      <c r="F270" s="103">
        <v>2.1800000000000002</v>
      </c>
      <c r="G270" s="102">
        <v>3.67</v>
      </c>
      <c r="H270" s="102">
        <v>1.24</v>
      </c>
      <c r="I270" s="98">
        <v>5.68</v>
      </c>
    </row>
    <row r="271" spans="1:9" ht="11.25" customHeight="1">
      <c r="A271" s="74">
        <v>2014</v>
      </c>
      <c r="B271" s="104" t="s">
        <v>11</v>
      </c>
      <c r="C271" s="137">
        <v>41699</v>
      </c>
      <c r="D271" s="102">
        <v>3898.38</v>
      </c>
      <c r="E271" s="102">
        <v>0.92</v>
      </c>
      <c r="F271" s="103">
        <v>2.1800000000000002</v>
      </c>
      <c r="G271" s="102">
        <v>4.26</v>
      </c>
      <c r="H271" s="102">
        <v>2.1800000000000002</v>
      </c>
      <c r="I271" s="98">
        <v>6.15</v>
      </c>
    </row>
    <row r="272" spans="1:9" ht="11.25" customHeight="1">
      <c r="A272" s="74">
        <v>2014</v>
      </c>
      <c r="B272" s="104" t="s">
        <v>12</v>
      </c>
      <c r="C272" s="137">
        <v>41730</v>
      </c>
      <c r="D272" s="102">
        <v>3924.5</v>
      </c>
      <c r="E272" s="102">
        <v>0.67</v>
      </c>
      <c r="F272" s="103">
        <v>2.2999999999999998</v>
      </c>
      <c r="G272" s="102">
        <v>4.37</v>
      </c>
      <c r="H272" s="102">
        <v>2.86</v>
      </c>
      <c r="I272" s="98">
        <v>6.28</v>
      </c>
    </row>
    <row r="273" spans="1:9" ht="11.25" customHeight="1">
      <c r="A273" s="74">
        <v>2014</v>
      </c>
      <c r="B273" s="104" t="s">
        <v>13</v>
      </c>
      <c r="C273" s="137">
        <v>41760</v>
      </c>
      <c r="D273" s="102">
        <v>3942.55</v>
      </c>
      <c r="E273" s="102">
        <v>0.46</v>
      </c>
      <c r="F273" s="103">
        <v>2.06</v>
      </c>
      <c r="G273" s="102">
        <v>4.28</v>
      </c>
      <c r="H273" s="102">
        <v>3.33</v>
      </c>
      <c r="I273" s="98">
        <v>6.37</v>
      </c>
    </row>
    <row r="274" spans="1:9" ht="11.25" customHeight="1">
      <c r="A274" s="74">
        <v>2014</v>
      </c>
      <c r="B274" s="104" t="s">
        <v>14</v>
      </c>
      <c r="C274" s="137">
        <v>41791</v>
      </c>
      <c r="D274" s="102">
        <v>3958.32</v>
      </c>
      <c r="E274" s="102">
        <v>0.4</v>
      </c>
      <c r="F274" s="103">
        <v>1.54</v>
      </c>
      <c r="G274" s="102">
        <v>3.75</v>
      </c>
      <c r="H274" s="102">
        <v>3.75</v>
      </c>
      <c r="I274" s="98">
        <v>6.52</v>
      </c>
    </row>
    <row r="275" spans="1:9" ht="11.25" customHeight="1">
      <c r="A275" s="74">
        <v>2014</v>
      </c>
      <c r="B275" s="104" t="s">
        <v>15</v>
      </c>
      <c r="C275" s="137">
        <v>41821</v>
      </c>
      <c r="D275" s="102">
        <v>3958.72</v>
      </c>
      <c r="E275" s="102">
        <v>0.01</v>
      </c>
      <c r="F275" s="103">
        <v>0.87</v>
      </c>
      <c r="G275" s="102">
        <v>3.19</v>
      </c>
      <c r="H275" s="102">
        <v>3.76</v>
      </c>
      <c r="I275" s="98">
        <v>6.5</v>
      </c>
    </row>
    <row r="276" spans="1:9" ht="11.25" customHeight="1">
      <c r="A276" s="74">
        <v>2014</v>
      </c>
      <c r="B276" s="104" t="s">
        <v>16</v>
      </c>
      <c r="C276" s="137">
        <v>41852</v>
      </c>
      <c r="D276" s="102">
        <v>3968.62</v>
      </c>
      <c r="E276" s="102">
        <v>0.25</v>
      </c>
      <c r="F276" s="103">
        <v>0.66</v>
      </c>
      <c r="G276" s="102">
        <v>2.74</v>
      </c>
      <c r="H276" s="102">
        <v>4.0199999999999996</v>
      </c>
      <c r="I276" s="98">
        <v>6.51</v>
      </c>
    </row>
    <row r="277" spans="1:9" ht="11.25" customHeight="1">
      <c r="A277" s="74">
        <v>2014</v>
      </c>
      <c r="B277" s="104" t="s">
        <v>17</v>
      </c>
      <c r="C277" s="137">
        <v>41883</v>
      </c>
      <c r="D277" s="102">
        <v>3991.24</v>
      </c>
      <c r="E277" s="102">
        <v>0.56999999999999995</v>
      </c>
      <c r="F277" s="103">
        <v>0.83</v>
      </c>
      <c r="G277" s="102">
        <v>2.38</v>
      </c>
      <c r="H277" s="102">
        <v>4.6100000000000003</v>
      </c>
      <c r="I277" s="98">
        <v>6.75</v>
      </c>
    </row>
    <row r="278" spans="1:9" ht="11.25" customHeight="1">
      <c r="A278" s="74">
        <v>2014</v>
      </c>
      <c r="B278" s="104" t="s">
        <v>18</v>
      </c>
      <c r="C278" s="137">
        <v>41913</v>
      </c>
      <c r="D278" s="102">
        <v>4008</v>
      </c>
      <c r="E278" s="102">
        <v>0.42</v>
      </c>
      <c r="F278" s="103">
        <v>1.24</v>
      </c>
      <c r="G278" s="102">
        <v>2.13</v>
      </c>
      <c r="H278" s="102">
        <v>5.05</v>
      </c>
      <c r="I278" s="98">
        <v>6.59</v>
      </c>
    </row>
    <row r="279" spans="1:9" ht="11.25" customHeight="1">
      <c r="A279" s="74">
        <v>2014</v>
      </c>
      <c r="B279" s="104" t="s">
        <v>19</v>
      </c>
      <c r="C279" s="137">
        <v>41944</v>
      </c>
      <c r="D279" s="102">
        <v>4028.44</v>
      </c>
      <c r="E279" s="102">
        <v>0.51</v>
      </c>
      <c r="F279" s="103">
        <v>1.51</v>
      </c>
      <c r="G279" s="102">
        <v>2.1800000000000002</v>
      </c>
      <c r="H279" s="102">
        <v>5.58</v>
      </c>
      <c r="I279" s="98">
        <v>6.56</v>
      </c>
    </row>
    <row r="280" spans="1:9" ht="11.25" customHeight="1">
      <c r="A280" s="74">
        <v>2014</v>
      </c>
      <c r="B280" s="104" t="s">
        <v>20</v>
      </c>
      <c r="C280" s="137">
        <v>41974</v>
      </c>
      <c r="D280" s="102">
        <v>4059.86</v>
      </c>
      <c r="E280" s="102">
        <v>0.78</v>
      </c>
      <c r="F280" s="103">
        <v>1.72</v>
      </c>
      <c r="G280" s="102">
        <v>2.57</v>
      </c>
      <c r="H280" s="102">
        <v>6.41</v>
      </c>
      <c r="I280" s="98">
        <v>6.41</v>
      </c>
    </row>
    <row r="281" spans="1:9" ht="6.95" customHeight="1">
      <c r="A281" s="74"/>
      <c r="B281" s="129"/>
      <c r="C281" s="140"/>
      <c r="D281" s="108"/>
      <c r="E281" s="107"/>
      <c r="F281" s="106"/>
      <c r="G281" s="106"/>
      <c r="H281" s="106"/>
      <c r="I281" s="105"/>
    </row>
    <row r="282" spans="1:9" ht="11.25" customHeight="1">
      <c r="A282" s="74">
        <v>2015</v>
      </c>
      <c r="B282" s="104" t="s">
        <v>9</v>
      </c>
      <c r="C282" s="137">
        <v>42005</v>
      </c>
      <c r="D282" s="102">
        <v>4110.2</v>
      </c>
      <c r="E282" s="102">
        <v>1.24</v>
      </c>
      <c r="F282" s="103">
        <v>2.5499999999999998</v>
      </c>
      <c r="G282" s="102">
        <v>3.83</v>
      </c>
      <c r="H282" s="102">
        <v>1.24</v>
      </c>
      <c r="I282" s="98">
        <v>7.14</v>
      </c>
    </row>
    <row r="283" spans="1:9" ht="11.25" customHeight="1">
      <c r="A283" s="74">
        <v>2015</v>
      </c>
      <c r="B283" s="104" t="s">
        <v>10</v>
      </c>
      <c r="C283" s="137">
        <v>42036</v>
      </c>
      <c r="D283" s="102">
        <v>4160.34</v>
      </c>
      <c r="E283" s="102">
        <v>1.22</v>
      </c>
      <c r="F283" s="103">
        <v>3.27</v>
      </c>
      <c r="G283" s="102">
        <v>4.83</v>
      </c>
      <c r="H283" s="102">
        <v>2.48</v>
      </c>
      <c r="I283" s="98">
        <v>7.7</v>
      </c>
    </row>
    <row r="284" spans="1:9" ht="11.25" customHeight="1">
      <c r="A284" s="74">
        <v>2015</v>
      </c>
      <c r="B284" s="104" t="s">
        <v>11</v>
      </c>
      <c r="C284" s="137">
        <v>42064</v>
      </c>
      <c r="D284" s="102">
        <v>4215.26</v>
      </c>
      <c r="E284" s="102">
        <v>1.32</v>
      </c>
      <c r="F284" s="103">
        <v>3.83</v>
      </c>
      <c r="G284" s="102">
        <v>5.61</v>
      </c>
      <c r="H284" s="102">
        <v>3.83</v>
      </c>
      <c r="I284" s="98">
        <v>8.1300000000000008</v>
      </c>
    </row>
    <row r="285" spans="1:9" ht="11.25" customHeight="1">
      <c r="A285" s="74">
        <v>2015</v>
      </c>
      <c r="B285" s="104" t="s">
        <v>12</v>
      </c>
      <c r="C285" s="137">
        <v>42095</v>
      </c>
      <c r="D285" s="102">
        <v>4245.1899999999996</v>
      </c>
      <c r="E285" s="102">
        <v>0.71</v>
      </c>
      <c r="F285" s="103">
        <v>3.28</v>
      </c>
      <c r="G285" s="102">
        <v>5.92</v>
      </c>
      <c r="H285" s="102">
        <v>4.5599999999999996</v>
      </c>
      <c r="I285" s="98">
        <v>8.17</v>
      </c>
    </row>
    <row r="286" spans="1:9" ht="11.25" customHeight="1">
      <c r="A286" s="74">
        <v>2015</v>
      </c>
      <c r="B286" s="104" t="s">
        <v>13</v>
      </c>
      <c r="C286" s="137">
        <v>42125</v>
      </c>
      <c r="D286" s="102">
        <v>4276.6000000000004</v>
      </c>
      <c r="E286" s="102">
        <v>0.74</v>
      </c>
      <c r="F286" s="103">
        <v>2.79</v>
      </c>
      <c r="G286" s="102">
        <v>6.16</v>
      </c>
      <c r="H286" s="102">
        <v>5.34</v>
      </c>
      <c r="I286" s="98">
        <v>8.4700000000000006</v>
      </c>
    </row>
    <row r="287" spans="1:9" ht="11.25" customHeight="1">
      <c r="A287" s="74">
        <v>2015</v>
      </c>
      <c r="B287" s="104" t="s">
        <v>14</v>
      </c>
      <c r="C287" s="137">
        <v>42156</v>
      </c>
      <c r="D287" s="102">
        <v>4310.3900000000003</v>
      </c>
      <c r="E287" s="102">
        <v>0.79</v>
      </c>
      <c r="F287" s="103">
        <v>2.2599999999999998</v>
      </c>
      <c r="G287" s="102">
        <v>6.17</v>
      </c>
      <c r="H287" s="102">
        <v>6.17</v>
      </c>
      <c r="I287" s="98">
        <v>8.89</v>
      </c>
    </row>
    <row r="288" spans="1:9" ht="11.25" customHeight="1">
      <c r="A288" s="74">
        <v>2015</v>
      </c>
      <c r="B288" s="104" t="s">
        <v>15</v>
      </c>
      <c r="C288" s="137">
        <v>42186</v>
      </c>
      <c r="D288" s="102">
        <v>4337.1099999999997</v>
      </c>
      <c r="E288" s="102">
        <v>0.62</v>
      </c>
      <c r="F288" s="103">
        <v>2.17</v>
      </c>
      <c r="G288" s="102">
        <v>5.52</v>
      </c>
      <c r="H288" s="102">
        <v>6.83</v>
      </c>
      <c r="I288" s="98">
        <v>9.56</v>
      </c>
    </row>
    <row r="289" spans="1:9" ht="11.25" customHeight="1">
      <c r="A289" s="74">
        <v>2015</v>
      </c>
      <c r="B289" s="104" t="s">
        <v>16</v>
      </c>
      <c r="C289" s="137">
        <v>42217</v>
      </c>
      <c r="D289" s="102">
        <v>4346.6499999999996</v>
      </c>
      <c r="E289" s="102">
        <v>0.22</v>
      </c>
      <c r="F289" s="103">
        <v>1.64</v>
      </c>
      <c r="G289" s="102">
        <v>4.4800000000000004</v>
      </c>
      <c r="H289" s="102">
        <v>7.06</v>
      </c>
      <c r="I289" s="98">
        <v>9.5299999999999994</v>
      </c>
    </row>
    <row r="290" spans="1:9" ht="11.25" customHeight="1">
      <c r="A290" s="74">
        <v>2015</v>
      </c>
      <c r="B290" s="104" t="s">
        <v>17</v>
      </c>
      <c r="C290" s="137">
        <v>42248</v>
      </c>
      <c r="D290" s="102">
        <v>4370.12</v>
      </c>
      <c r="E290" s="102">
        <v>0.54</v>
      </c>
      <c r="F290" s="103">
        <v>1.39</v>
      </c>
      <c r="G290" s="102">
        <v>3.67</v>
      </c>
      <c r="H290" s="102">
        <v>7.64</v>
      </c>
      <c r="I290" s="98">
        <v>9.49</v>
      </c>
    </row>
    <row r="291" spans="1:9" ht="11.25" customHeight="1">
      <c r="A291" s="74">
        <v>2015</v>
      </c>
      <c r="B291" s="104" t="s">
        <v>18</v>
      </c>
      <c r="C291" s="137">
        <v>42278</v>
      </c>
      <c r="D291" s="102">
        <v>4405.95</v>
      </c>
      <c r="E291" s="102">
        <v>0.82</v>
      </c>
      <c r="F291" s="103">
        <v>1.59</v>
      </c>
      <c r="G291" s="102">
        <v>3.79</v>
      </c>
      <c r="H291" s="102">
        <v>8.52</v>
      </c>
      <c r="I291" s="98">
        <v>9.93</v>
      </c>
    </row>
    <row r="292" spans="1:9" ht="11.25" customHeight="1">
      <c r="A292" s="74">
        <v>2015</v>
      </c>
      <c r="B292" s="104" t="s">
        <v>19</v>
      </c>
      <c r="C292" s="137">
        <v>42309</v>
      </c>
      <c r="D292" s="102">
        <v>4450.45</v>
      </c>
      <c r="E292" s="102">
        <v>1.01</v>
      </c>
      <c r="F292" s="103">
        <v>2.39</v>
      </c>
      <c r="G292" s="102">
        <v>4.07</v>
      </c>
      <c r="H292" s="102">
        <v>9.6199999999999992</v>
      </c>
      <c r="I292" s="98">
        <v>10.48</v>
      </c>
    </row>
    <row r="293" spans="1:9" ht="11.25" customHeight="1">
      <c r="A293" s="74">
        <v>2015</v>
      </c>
      <c r="B293" s="104" t="s">
        <v>20</v>
      </c>
      <c r="C293" s="137">
        <v>42339</v>
      </c>
      <c r="D293" s="102">
        <v>4493.17</v>
      </c>
      <c r="E293" s="102">
        <v>0.96</v>
      </c>
      <c r="F293" s="103">
        <v>2.82</v>
      </c>
      <c r="G293" s="102">
        <v>4.24</v>
      </c>
      <c r="H293" s="102">
        <v>10.67</v>
      </c>
      <c r="I293" s="98">
        <v>10.67</v>
      </c>
    </row>
    <row r="294" spans="1:9" ht="6.95" customHeight="1">
      <c r="A294" s="74"/>
      <c r="B294" s="129"/>
      <c r="C294" s="140"/>
      <c r="D294" s="108"/>
      <c r="E294" s="107"/>
      <c r="F294" s="106"/>
      <c r="G294" s="106"/>
      <c r="H294" s="106"/>
      <c r="I294" s="105"/>
    </row>
    <row r="295" spans="1:9" ht="11.25" customHeight="1">
      <c r="A295" s="74">
        <v>2016</v>
      </c>
      <c r="B295" s="104" t="s">
        <v>9</v>
      </c>
      <c r="C295" s="137">
        <v>42370</v>
      </c>
      <c r="D295" s="102">
        <v>4550.2299999999996</v>
      </c>
      <c r="E295" s="102">
        <v>1.27</v>
      </c>
      <c r="F295" s="103">
        <v>3.27</v>
      </c>
      <c r="G295" s="102">
        <v>4.91</v>
      </c>
      <c r="H295" s="102">
        <v>1.27</v>
      </c>
      <c r="I295" s="98">
        <v>10.71</v>
      </c>
    </row>
    <row r="296" spans="1:9" ht="11.25" customHeight="1">
      <c r="A296" s="74">
        <v>2016</v>
      </c>
      <c r="B296" s="104" t="s">
        <v>10</v>
      </c>
      <c r="C296" s="137">
        <v>42401</v>
      </c>
      <c r="D296" s="102">
        <v>4591.18</v>
      </c>
      <c r="E296" s="102">
        <v>0.9</v>
      </c>
      <c r="F296" s="103">
        <v>3.16</v>
      </c>
      <c r="G296" s="102">
        <v>5.63</v>
      </c>
      <c r="H296" s="102">
        <v>2.1800000000000002</v>
      </c>
      <c r="I296" s="98">
        <v>10.36</v>
      </c>
    </row>
    <row r="297" spans="1:9" ht="11.25" customHeight="1">
      <c r="A297" s="74">
        <v>2016</v>
      </c>
      <c r="B297" s="104" t="s">
        <v>11</v>
      </c>
      <c r="C297" s="137">
        <v>42430</v>
      </c>
      <c r="D297" s="102">
        <v>4610.92</v>
      </c>
      <c r="E297" s="102">
        <v>0.43</v>
      </c>
      <c r="F297" s="103">
        <v>2.62</v>
      </c>
      <c r="G297" s="102">
        <v>5.51</v>
      </c>
      <c r="H297" s="102">
        <v>2.62</v>
      </c>
      <c r="I297" s="98">
        <v>9.39</v>
      </c>
    </row>
    <row r="298" spans="1:9" ht="11.25" customHeight="1">
      <c r="A298" s="74">
        <v>2016</v>
      </c>
      <c r="B298" s="104" t="s">
        <v>12</v>
      </c>
      <c r="C298" s="137">
        <v>42461</v>
      </c>
      <c r="D298" s="102">
        <v>4639.05</v>
      </c>
      <c r="E298" s="102">
        <v>0.61</v>
      </c>
      <c r="F298" s="103">
        <v>1.95</v>
      </c>
      <c r="G298" s="102">
        <v>5.29</v>
      </c>
      <c r="H298" s="102">
        <v>3.25</v>
      </c>
      <c r="I298" s="98">
        <v>9.2799999999999994</v>
      </c>
    </row>
    <row r="299" spans="1:9" ht="11.25" customHeight="1">
      <c r="A299" s="74">
        <v>2016</v>
      </c>
      <c r="B299" s="104" t="s">
        <v>13</v>
      </c>
      <c r="C299" s="137">
        <v>42491</v>
      </c>
      <c r="D299" s="102">
        <v>4675.2299999999996</v>
      </c>
      <c r="E299" s="102">
        <v>0.78</v>
      </c>
      <c r="F299" s="103">
        <v>1.83</v>
      </c>
      <c r="G299" s="102">
        <v>5.05</v>
      </c>
      <c r="H299" s="102">
        <v>4.05</v>
      </c>
      <c r="I299" s="98">
        <v>9.32</v>
      </c>
    </row>
    <row r="300" spans="1:9" ht="11.25" customHeight="1">
      <c r="A300" s="74">
        <v>2016</v>
      </c>
      <c r="B300" s="104" t="s">
        <v>14</v>
      </c>
      <c r="C300" s="137">
        <v>42522</v>
      </c>
      <c r="D300" s="102">
        <v>4691.59</v>
      </c>
      <c r="E300" s="102">
        <v>0.35</v>
      </c>
      <c r="F300" s="103">
        <v>1.75</v>
      </c>
      <c r="G300" s="102">
        <v>4.42</v>
      </c>
      <c r="H300" s="102">
        <v>4.42</v>
      </c>
      <c r="I300" s="98">
        <v>8.84</v>
      </c>
    </row>
    <row r="301" spans="1:9" ht="11.25" customHeight="1">
      <c r="A301" s="74">
        <v>2016</v>
      </c>
      <c r="B301" s="104" t="s">
        <v>15</v>
      </c>
      <c r="C301" s="137">
        <v>42552</v>
      </c>
      <c r="D301" s="102">
        <v>4715.99</v>
      </c>
      <c r="E301" s="102">
        <v>0.52</v>
      </c>
      <c r="F301" s="103">
        <v>1.66</v>
      </c>
      <c r="G301" s="102">
        <v>3.64</v>
      </c>
      <c r="H301" s="102">
        <v>4.96</v>
      </c>
      <c r="I301" s="98">
        <v>8.74</v>
      </c>
    </row>
    <row r="302" spans="1:9" ht="11.25" customHeight="1">
      <c r="A302" s="74">
        <v>2016</v>
      </c>
      <c r="B302" s="104" t="s">
        <v>16</v>
      </c>
      <c r="C302" s="137">
        <v>42583</v>
      </c>
      <c r="D302" s="102">
        <v>4736.74</v>
      </c>
      <c r="E302" s="102">
        <v>0.44</v>
      </c>
      <c r="F302" s="103">
        <v>1.32</v>
      </c>
      <c r="G302" s="102">
        <v>3.17</v>
      </c>
      <c r="H302" s="102">
        <v>5.42</v>
      </c>
      <c r="I302" s="98">
        <v>8.9700000000000006</v>
      </c>
    </row>
    <row r="303" spans="1:9" ht="11.25" customHeight="1">
      <c r="A303" s="74">
        <v>2016</v>
      </c>
      <c r="B303" s="104" t="s">
        <v>17</v>
      </c>
      <c r="C303" s="137">
        <v>42614</v>
      </c>
      <c r="D303" s="102">
        <v>4740.53</v>
      </c>
      <c r="E303" s="102">
        <v>0.08</v>
      </c>
      <c r="F303" s="103">
        <v>1.04</v>
      </c>
      <c r="G303" s="102">
        <v>2.81</v>
      </c>
      <c r="H303" s="102">
        <v>5.51</v>
      </c>
      <c r="I303" s="98">
        <v>8.48</v>
      </c>
    </row>
    <row r="304" spans="1:9" ht="11.25" customHeight="1">
      <c r="A304" s="74">
        <v>2016</v>
      </c>
      <c r="B304" s="104" t="s">
        <v>18</v>
      </c>
      <c r="C304" s="137">
        <v>42644</v>
      </c>
      <c r="D304" s="102">
        <v>4752.8599999999997</v>
      </c>
      <c r="E304" s="102">
        <v>0.26</v>
      </c>
      <c r="F304" s="103">
        <v>0.78</v>
      </c>
      <c r="G304" s="102">
        <v>2.4500000000000002</v>
      </c>
      <c r="H304" s="102">
        <v>5.78</v>
      </c>
      <c r="I304" s="98">
        <v>7.87</v>
      </c>
    </row>
    <row r="305" spans="1:9" ht="11.25" customHeight="1">
      <c r="A305" s="74">
        <v>2016</v>
      </c>
      <c r="B305" s="104" t="s">
        <v>19</v>
      </c>
      <c r="C305" s="137">
        <v>42675</v>
      </c>
      <c r="D305" s="102">
        <v>4761.42</v>
      </c>
      <c r="E305" s="102">
        <v>0.18</v>
      </c>
      <c r="F305" s="103">
        <v>0.52</v>
      </c>
      <c r="G305" s="102">
        <v>1.84</v>
      </c>
      <c r="H305" s="102">
        <v>5.97</v>
      </c>
      <c r="I305" s="98">
        <v>6.99</v>
      </c>
    </row>
    <row r="306" spans="1:9" ht="11.25" customHeight="1">
      <c r="A306" s="74">
        <v>2016</v>
      </c>
      <c r="B306" s="104" t="s">
        <v>20</v>
      </c>
      <c r="C306" s="137">
        <v>42705</v>
      </c>
      <c r="D306" s="102">
        <v>4775.7</v>
      </c>
      <c r="E306" s="102">
        <v>0.3</v>
      </c>
      <c r="F306" s="103">
        <v>0.74</v>
      </c>
      <c r="G306" s="102">
        <v>1.79</v>
      </c>
      <c r="H306" s="102">
        <v>6.29</v>
      </c>
      <c r="I306" s="98">
        <v>6.29</v>
      </c>
    </row>
    <row r="307" spans="1:9" ht="6.95" customHeight="1">
      <c r="A307" s="101"/>
      <c r="B307" s="104"/>
      <c r="C307" s="137"/>
      <c r="D307" s="102"/>
      <c r="E307" s="102"/>
      <c r="F307" s="103"/>
      <c r="G307" s="102"/>
      <c r="H307" s="102"/>
      <c r="I307" s="98"/>
    </row>
    <row r="308" spans="1:9" ht="11.25" customHeight="1">
      <c r="A308" s="74">
        <v>2017</v>
      </c>
      <c r="B308" s="104" t="s">
        <v>9</v>
      </c>
      <c r="C308" s="137">
        <v>42736</v>
      </c>
      <c r="D308" s="102">
        <v>4793.8500000000004</v>
      </c>
      <c r="E308" s="102">
        <v>0.38</v>
      </c>
      <c r="F308" s="103">
        <v>0.86</v>
      </c>
      <c r="G308" s="102">
        <v>1.65</v>
      </c>
      <c r="H308" s="102">
        <v>0.38</v>
      </c>
      <c r="I308" s="98">
        <v>5.35</v>
      </c>
    </row>
    <row r="309" spans="1:9" ht="11.25" customHeight="1">
      <c r="A309" s="74">
        <v>2017</v>
      </c>
      <c r="B309" s="104" t="s">
        <v>10</v>
      </c>
      <c r="C309" s="137">
        <v>42767</v>
      </c>
      <c r="D309" s="102">
        <v>4809.67</v>
      </c>
      <c r="E309" s="102">
        <v>0.33</v>
      </c>
      <c r="F309" s="103">
        <v>1.01</v>
      </c>
      <c r="G309" s="102">
        <v>1.54</v>
      </c>
      <c r="H309" s="102">
        <v>0.71</v>
      </c>
      <c r="I309" s="98">
        <v>4.76</v>
      </c>
    </row>
    <row r="310" spans="1:9" ht="11.25" customHeight="1">
      <c r="A310" s="74">
        <v>2017</v>
      </c>
      <c r="B310" s="104" t="s">
        <v>11</v>
      </c>
      <c r="C310" s="137">
        <v>42795</v>
      </c>
      <c r="D310" s="102">
        <v>4821.6899999999996</v>
      </c>
      <c r="E310" s="102">
        <v>0.25</v>
      </c>
      <c r="F310" s="103">
        <v>0.96</v>
      </c>
      <c r="G310" s="102">
        <v>1.71</v>
      </c>
      <c r="H310" s="102">
        <v>0.96</v>
      </c>
      <c r="I310" s="98">
        <v>4.57</v>
      </c>
    </row>
    <row r="311" spans="1:9" ht="11.25" customHeight="1">
      <c r="A311" s="74">
        <v>2017</v>
      </c>
      <c r="B311" s="104" t="s">
        <v>12</v>
      </c>
      <c r="C311" s="137">
        <v>42826</v>
      </c>
      <c r="D311" s="102">
        <v>4828.4399999999996</v>
      </c>
      <c r="E311" s="102">
        <v>0.14000000000000001</v>
      </c>
      <c r="F311" s="103">
        <v>0.72</v>
      </c>
      <c r="G311" s="102">
        <v>1.59</v>
      </c>
      <c r="H311" s="102">
        <v>1.1000000000000001</v>
      </c>
      <c r="I311" s="98">
        <v>4.08</v>
      </c>
    </row>
    <row r="312" spans="1:9" ht="11.25" customHeight="1">
      <c r="A312" s="74">
        <v>2017</v>
      </c>
      <c r="B312" s="104" t="s">
        <v>13</v>
      </c>
      <c r="C312" s="137">
        <v>42856</v>
      </c>
      <c r="D312" s="102">
        <v>4843.41</v>
      </c>
      <c r="E312" s="102">
        <v>0.31</v>
      </c>
      <c r="F312" s="103">
        <v>0.7</v>
      </c>
      <c r="G312" s="102">
        <v>1.72</v>
      </c>
      <c r="H312" s="102">
        <v>1.42</v>
      </c>
      <c r="I312" s="98">
        <v>3.6</v>
      </c>
    </row>
    <row r="313" spans="1:9" ht="11.25" customHeight="1">
      <c r="A313" s="74">
        <v>2017</v>
      </c>
      <c r="B313" s="104" t="s">
        <v>14</v>
      </c>
      <c r="C313" s="137">
        <v>42887</v>
      </c>
      <c r="D313" s="102">
        <v>4832.2700000000004</v>
      </c>
      <c r="E313" s="102">
        <v>-0.23</v>
      </c>
      <c r="F313" s="103">
        <v>0.22</v>
      </c>
      <c r="G313" s="102">
        <v>1.18</v>
      </c>
      <c r="H313" s="102">
        <v>1.18</v>
      </c>
      <c r="I313" s="98">
        <v>3</v>
      </c>
    </row>
    <row r="314" spans="1:9" ht="11.25" customHeight="1">
      <c r="A314" s="74">
        <v>2017</v>
      </c>
      <c r="B314" s="104" t="s">
        <v>15</v>
      </c>
      <c r="C314" s="137">
        <v>42917</v>
      </c>
      <c r="D314" s="102">
        <v>4843.87</v>
      </c>
      <c r="E314" s="102">
        <v>0.24</v>
      </c>
      <c r="F314" s="103">
        <v>0.32</v>
      </c>
      <c r="G314" s="102">
        <v>1.04</v>
      </c>
      <c r="H314" s="102">
        <v>1.43</v>
      </c>
      <c r="I314" s="98">
        <v>2.71</v>
      </c>
    </row>
    <row r="315" spans="1:9" ht="11.25" customHeight="1">
      <c r="A315" s="74">
        <v>2017</v>
      </c>
      <c r="B315" s="104" t="s">
        <v>16</v>
      </c>
      <c r="C315" s="137">
        <v>42948</v>
      </c>
      <c r="D315" s="99">
        <v>4853.07</v>
      </c>
      <c r="E315" s="72">
        <v>0.19</v>
      </c>
      <c r="F315" s="72">
        <v>0.2</v>
      </c>
      <c r="G315" s="72">
        <v>0.9</v>
      </c>
      <c r="H315" s="72">
        <v>1.62</v>
      </c>
      <c r="I315" s="78">
        <v>2.46</v>
      </c>
    </row>
    <row r="316" spans="1:9" ht="11.25" customHeight="1">
      <c r="A316" s="74">
        <v>2017</v>
      </c>
      <c r="B316" s="104" t="s">
        <v>17</v>
      </c>
      <c r="C316" s="137">
        <v>42979</v>
      </c>
      <c r="D316" s="99">
        <v>4860.83</v>
      </c>
      <c r="E316" s="72">
        <v>0.16</v>
      </c>
      <c r="F316" s="72">
        <v>0.59</v>
      </c>
      <c r="G316" s="72">
        <v>0.81</v>
      </c>
      <c r="H316" s="72">
        <v>1.78</v>
      </c>
      <c r="I316" s="78">
        <v>2.54</v>
      </c>
    </row>
    <row r="317" spans="1:9" ht="11.25" customHeight="1">
      <c r="A317" s="74">
        <v>2017</v>
      </c>
      <c r="B317" s="104" t="s">
        <v>18</v>
      </c>
      <c r="C317" s="137">
        <v>43009</v>
      </c>
      <c r="D317" s="99">
        <v>4881.25</v>
      </c>
      <c r="E317" s="72">
        <v>0.42</v>
      </c>
      <c r="F317" s="72">
        <v>0.77</v>
      </c>
      <c r="G317" s="72">
        <v>1.0900000000000001</v>
      </c>
      <c r="H317" s="72">
        <v>2.21</v>
      </c>
      <c r="I317" s="78">
        <v>2.7</v>
      </c>
    </row>
    <row r="318" spans="1:9" ht="11.25" customHeight="1">
      <c r="A318" s="74">
        <v>2017</v>
      </c>
      <c r="B318" s="104" t="s">
        <v>19</v>
      </c>
      <c r="C318" s="137">
        <v>43040</v>
      </c>
      <c r="D318" s="99">
        <v>4894.92</v>
      </c>
      <c r="E318" s="72">
        <v>0.28000000000000003</v>
      </c>
      <c r="F318" s="72">
        <v>0.86</v>
      </c>
      <c r="G318" s="72">
        <v>1.06</v>
      </c>
      <c r="H318" s="72">
        <v>2.5</v>
      </c>
      <c r="I318" s="78">
        <v>2.8</v>
      </c>
    </row>
    <row r="319" spans="1:9" ht="11.25" customHeight="1">
      <c r="A319" s="74">
        <v>2017</v>
      </c>
      <c r="B319" s="104" t="s">
        <v>20</v>
      </c>
      <c r="C319" s="137">
        <v>43070</v>
      </c>
      <c r="D319" s="99">
        <v>4916.46</v>
      </c>
      <c r="E319" s="72">
        <v>0.44</v>
      </c>
      <c r="F319" s="72">
        <v>1.1399999999999999</v>
      </c>
      <c r="G319" s="72">
        <v>1.74</v>
      </c>
      <c r="H319" s="72">
        <v>2.95</v>
      </c>
      <c r="I319" s="78">
        <v>2.95</v>
      </c>
    </row>
    <row r="320" spans="1:9" ht="6.95" customHeight="1">
      <c r="A320" s="100"/>
      <c r="B320" s="104"/>
      <c r="C320" s="137"/>
      <c r="D320" s="99"/>
      <c r="E320" s="72"/>
      <c r="F320" s="72"/>
      <c r="G320" s="72"/>
      <c r="H320" s="72"/>
      <c r="I320" s="78"/>
    </row>
    <row r="321" spans="1:9" ht="11.25" customHeight="1">
      <c r="A321" s="74">
        <v>2018</v>
      </c>
      <c r="B321" s="104" t="s">
        <v>9</v>
      </c>
      <c r="C321" s="137">
        <v>43101</v>
      </c>
      <c r="D321" s="99">
        <v>4930.72</v>
      </c>
      <c r="E321" s="72">
        <v>0.28999999999999998</v>
      </c>
      <c r="F321" s="72">
        <v>1.01</v>
      </c>
      <c r="G321" s="72">
        <v>1.79</v>
      </c>
      <c r="H321" s="72">
        <v>0.28999999999999998</v>
      </c>
      <c r="I321" s="78">
        <v>2.86</v>
      </c>
    </row>
    <row r="322" spans="1:9" ht="11.25" customHeight="1">
      <c r="A322" s="74">
        <v>2018</v>
      </c>
      <c r="B322" s="104" t="s">
        <v>10</v>
      </c>
      <c r="C322" s="137">
        <v>43132</v>
      </c>
      <c r="D322" s="99">
        <v>4946.5</v>
      </c>
      <c r="E322" s="72">
        <v>0.32</v>
      </c>
      <c r="F322" s="72">
        <v>1.05</v>
      </c>
      <c r="G322" s="72">
        <v>1.93</v>
      </c>
      <c r="H322" s="72">
        <v>0.61</v>
      </c>
      <c r="I322" s="78">
        <v>2.84</v>
      </c>
    </row>
    <row r="323" spans="1:9" ht="11.25" customHeight="1">
      <c r="A323" s="74">
        <v>2018</v>
      </c>
      <c r="B323" s="104" t="s">
        <v>11</v>
      </c>
      <c r="C323" s="137">
        <v>43160</v>
      </c>
      <c r="D323" s="99">
        <v>4950.95</v>
      </c>
      <c r="E323" s="72">
        <v>0.09</v>
      </c>
      <c r="F323" s="72">
        <v>0.7</v>
      </c>
      <c r="G323" s="72">
        <v>1.85</v>
      </c>
      <c r="H323" s="72">
        <v>0.7</v>
      </c>
      <c r="I323" s="78">
        <v>2.68</v>
      </c>
    </row>
    <row r="324" spans="1:9" ht="11.25" customHeight="1">
      <c r="A324" s="74">
        <v>2018</v>
      </c>
      <c r="B324" s="104" t="s">
        <v>12</v>
      </c>
      <c r="C324" s="137">
        <v>43191</v>
      </c>
      <c r="D324" s="99">
        <v>4961.84</v>
      </c>
      <c r="E324" s="72">
        <v>0.22</v>
      </c>
      <c r="F324" s="72">
        <v>0.63</v>
      </c>
      <c r="G324" s="72">
        <v>1.65</v>
      </c>
      <c r="H324" s="72">
        <v>0.92</v>
      </c>
      <c r="I324" s="78">
        <v>2.76</v>
      </c>
    </row>
    <row r="325" spans="1:9" ht="11.25" customHeight="1">
      <c r="A325" s="74">
        <v>2018</v>
      </c>
      <c r="B325" s="104" t="s">
        <v>13</v>
      </c>
      <c r="C325" s="137">
        <v>43221</v>
      </c>
      <c r="D325" s="99">
        <v>4981.6899999999996</v>
      </c>
      <c r="E325" s="72">
        <v>0.4</v>
      </c>
      <c r="F325" s="72">
        <v>0.71</v>
      </c>
      <c r="G325" s="72">
        <v>1.77</v>
      </c>
      <c r="H325" s="72">
        <v>1.33</v>
      </c>
      <c r="I325" s="78">
        <v>2.86</v>
      </c>
    </row>
    <row r="326" spans="1:9" ht="11.25" customHeight="1">
      <c r="A326" s="74">
        <v>2018</v>
      </c>
      <c r="B326" s="104" t="s">
        <v>14</v>
      </c>
      <c r="C326" s="137">
        <v>43252</v>
      </c>
      <c r="D326" s="99">
        <v>5044.46</v>
      </c>
      <c r="E326" s="72">
        <v>1.26</v>
      </c>
      <c r="F326" s="72">
        <v>1.89</v>
      </c>
      <c r="G326" s="72">
        <v>2.6</v>
      </c>
      <c r="H326" s="72">
        <v>2.6</v>
      </c>
      <c r="I326" s="78">
        <v>4.3899999999999997</v>
      </c>
    </row>
    <row r="327" spans="1:9" ht="11.25" customHeight="1">
      <c r="A327" s="74">
        <v>2018</v>
      </c>
      <c r="B327" s="104" t="s">
        <v>15</v>
      </c>
      <c r="C327" s="137">
        <v>43282</v>
      </c>
      <c r="D327" s="99">
        <v>5061.1099999999997</v>
      </c>
      <c r="E327" s="72">
        <v>0.33</v>
      </c>
      <c r="F327" s="72">
        <v>2</v>
      </c>
      <c r="G327" s="72">
        <v>2.64</v>
      </c>
      <c r="H327" s="72">
        <v>2.94</v>
      </c>
      <c r="I327" s="78">
        <v>4.4800000000000004</v>
      </c>
    </row>
    <row r="328" spans="1:9" ht="11.25" customHeight="1">
      <c r="A328" s="74">
        <v>2018</v>
      </c>
      <c r="B328" s="104" t="s">
        <v>16</v>
      </c>
      <c r="C328" s="137">
        <v>43313</v>
      </c>
      <c r="D328" s="99">
        <v>5056.5600000000004</v>
      </c>
      <c r="E328" s="72">
        <v>-0.09</v>
      </c>
      <c r="F328" s="72">
        <v>1.5</v>
      </c>
      <c r="G328" s="72">
        <v>2.23</v>
      </c>
      <c r="H328" s="72">
        <v>2.85</v>
      </c>
      <c r="I328" s="78">
        <v>4.1900000000000004</v>
      </c>
    </row>
    <row r="329" spans="1:9" ht="11.25" customHeight="1">
      <c r="A329" s="74">
        <v>2018</v>
      </c>
      <c r="B329" s="104" t="s">
        <v>17</v>
      </c>
      <c r="C329" s="137">
        <v>43344</v>
      </c>
      <c r="D329" s="99">
        <v>5080.83</v>
      </c>
      <c r="E329" s="72">
        <v>0.48</v>
      </c>
      <c r="F329" s="72">
        <v>0.72</v>
      </c>
      <c r="G329" s="72">
        <v>2.62</v>
      </c>
      <c r="H329" s="72">
        <v>3.34</v>
      </c>
      <c r="I329" s="78">
        <v>4.53</v>
      </c>
    </row>
    <row r="330" spans="1:9" ht="11.25" customHeight="1">
      <c r="A330" s="74">
        <v>2018</v>
      </c>
      <c r="B330" s="104" t="s">
        <v>18</v>
      </c>
      <c r="C330" s="137">
        <v>43374</v>
      </c>
      <c r="D330" s="99">
        <v>5103.6899999999996</v>
      </c>
      <c r="E330" s="72">
        <v>0.45</v>
      </c>
      <c r="F330" s="72">
        <v>0.84</v>
      </c>
      <c r="G330" s="72">
        <v>2.86</v>
      </c>
      <c r="H330" s="72">
        <v>3.81</v>
      </c>
      <c r="I330" s="78">
        <v>4.5599999999999996</v>
      </c>
    </row>
    <row r="331" spans="1:9" ht="11.25" customHeight="1">
      <c r="A331" s="74">
        <v>2018</v>
      </c>
      <c r="B331" s="104" t="s">
        <v>19</v>
      </c>
      <c r="C331" s="137">
        <v>43405</v>
      </c>
      <c r="D331" s="99">
        <v>5092.97</v>
      </c>
      <c r="E331" s="72">
        <v>-0.21</v>
      </c>
      <c r="F331" s="72">
        <v>0.72</v>
      </c>
      <c r="G331" s="72">
        <v>2.23</v>
      </c>
      <c r="H331" s="72">
        <v>3.59</v>
      </c>
      <c r="I331" s="78">
        <v>4.05</v>
      </c>
    </row>
    <row r="332" spans="1:9" ht="11.25" customHeight="1" thickBot="1">
      <c r="A332" s="128">
        <v>2018</v>
      </c>
      <c r="B332" s="70" t="s">
        <v>20</v>
      </c>
      <c r="C332" s="138">
        <v>43435</v>
      </c>
      <c r="D332" s="69">
        <v>5100.6099999999997</v>
      </c>
      <c r="E332" s="69">
        <v>0.15</v>
      </c>
      <c r="F332" s="69">
        <v>0.39</v>
      </c>
      <c r="G332" s="69">
        <v>1.1100000000000001</v>
      </c>
      <c r="H332" s="69">
        <v>3.75</v>
      </c>
      <c r="I332" s="68">
        <v>3.75</v>
      </c>
    </row>
    <row r="333" spans="1:9" ht="6.95" customHeight="1" thickTop="1">
      <c r="A333" s="76"/>
      <c r="B333" s="75"/>
      <c r="C333" s="139"/>
      <c r="D333" s="72"/>
      <c r="E333" s="72"/>
      <c r="F333" s="72"/>
      <c r="G333" s="72"/>
      <c r="H333" s="72"/>
      <c r="I333" s="78"/>
    </row>
    <row r="334" spans="1:9">
      <c r="A334" s="76">
        <v>2019</v>
      </c>
      <c r="B334" s="75" t="s">
        <v>9</v>
      </c>
      <c r="C334" s="136">
        <v>43466</v>
      </c>
      <c r="D334" s="72">
        <v>5116.93</v>
      </c>
      <c r="E334" s="72">
        <v>0.32</v>
      </c>
      <c r="F334" s="72">
        <v>0.26</v>
      </c>
      <c r="G334" s="72">
        <v>1.1000000000000001</v>
      </c>
      <c r="H334" s="72">
        <v>0.32</v>
      </c>
      <c r="I334" s="78">
        <v>3.78</v>
      </c>
    </row>
    <row r="335" spans="1:9">
      <c r="A335" s="76">
        <v>2019</v>
      </c>
      <c r="B335" s="75" t="s">
        <v>10</v>
      </c>
      <c r="C335" s="136">
        <v>43497</v>
      </c>
      <c r="D335" s="72">
        <v>5138.93</v>
      </c>
      <c r="E335" s="72">
        <v>0.43</v>
      </c>
      <c r="F335" s="72">
        <v>0.9</v>
      </c>
      <c r="G335" s="72">
        <v>1.63</v>
      </c>
      <c r="H335" s="72">
        <v>0.75</v>
      </c>
      <c r="I335" s="78">
        <v>3.89</v>
      </c>
    </row>
    <row r="336" spans="1:9">
      <c r="A336" s="76">
        <v>2019</v>
      </c>
      <c r="B336" s="73" t="s">
        <v>11</v>
      </c>
      <c r="C336" s="136">
        <v>43525</v>
      </c>
      <c r="D336" s="72">
        <v>5177.47</v>
      </c>
      <c r="E336" s="72">
        <v>0.75</v>
      </c>
      <c r="F336" s="72">
        <v>1.51</v>
      </c>
      <c r="G336" s="72">
        <v>1.9</v>
      </c>
      <c r="H336" s="72">
        <v>1.51</v>
      </c>
      <c r="I336" s="78">
        <v>4.58</v>
      </c>
    </row>
    <row r="337" spans="1:9">
      <c r="A337" s="76">
        <v>2019</v>
      </c>
      <c r="B337" s="73" t="s">
        <v>12</v>
      </c>
      <c r="C337" s="136">
        <v>43556</v>
      </c>
      <c r="D337" s="72">
        <v>5206.9799999999996</v>
      </c>
      <c r="E337" s="72">
        <v>0.56999999999999995</v>
      </c>
      <c r="F337" s="72">
        <v>1.76</v>
      </c>
      <c r="G337" s="72">
        <v>2.02</v>
      </c>
      <c r="H337" s="72">
        <v>2.09</v>
      </c>
      <c r="I337" s="78">
        <v>4.9400000000000004</v>
      </c>
    </row>
    <row r="338" spans="1:9">
      <c r="A338" s="76">
        <v>2019</v>
      </c>
      <c r="B338" s="73" t="s">
        <v>13</v>
      </c>
      <c r="C338" s="136">
        <v>43586</v>
      </c>
      <c r="D338" s="72">
        <v>5213.75</v>
      </c>
      <c r="E338" s="72">
        <v>0.13</v>
      </c>
      <c r="F338" s="72">
        <v>1.46</v>
      </c>
      <c r="G338" s="72">
        <v>2.37</v>
      </c>
      <c r="H338" s="72">
        <v>2.2200000000000002</v>
      </c>
      <c r="I338" s="72">
        <v>4.66</v>
      </c>
    </row>
    <row r="339" spans="1:9">
      <c r="A339" s="76">
        <v>2019</v>
      </c>
      <c r="B339" s="73" t="s">
        <v>14</v>
      </c>
      <c r="C339" s="136">
        <v>43617</v>
      </c>
      <c r="D339" s="72">
        <v>5214.2700000000004</v>
      </c>
      <c r="E339" s="72">
        <v>0.01</v>
      </c>
      <c r="F339" s="72">
        <v>0.71</v>
      </c>
      <c r="G339" s="72">
        <v>2.23</v>
      </c>
      <c r="H339" s="72">
        <v>2.23</v>
      </c>
      <c r="I339" s="72">
        <v>3.37</v>
      </c>
    </row>
    <row r="340" spans="1:9">
      <c r="A340" s="76">
        <v>2019</v>
      </c>
      <c r="B340" s="73" t="s">
        <v>15</v>
      </c>
      <c r="C340" s="136">
        <v>43647</v>
      </c>
      <c r="D340" s="72">
        <v>5224.18</v>
      </c>
      <c r="E340" s="72">
        <v>0.19</v>
      </c>
      <c r="F340" s="72">
        <v>0.33</v>
      </c>
      <c r="G340" s="72">
        <v>2.1</v>
      </c>
      <c r="H340" s="72">
        <v>2.42</v>
      </c>
      <c r="I340" s="72">
        <v>3.22</v>
      </c>
    </row>
    <row r="341" spans="1:9">
      <c r="A341" s="76">
        <v>2019</v>
      </c>
      <c r="B341" s="73" t="s">
        <v>16</v>
      </c>
      <c r="C341" s="136">
        <v>43678</v>
      </c>
      <c r="D341" s="72">
        <v>5229.93</v>
      </c>
      <c r="E341" s="72">
        <v>0.11</v>
      </c>
      <c r="F341" s="72">
        <v>0.31</v>
      </c>
      <c r="G341" s="72">
        <v>1.77</v>
      </c>
      <c r="H341" s="72">
        <v>2.54</v>
      </c>
      <c r="I341" s="72">
        <v>3.43</v>
      </c>
    </row>
    <row r="342" spans="1:9">
      <c r="A342" s="76">
        <v>2019</v>
      </c>
      <c r="B342" s="73" t="s">
        <v>17</v>
      </c>
      <c r="C342" s="136">
        <v>43709</v>
      </c>
      <c r="D342" s="72">
        <v>5227.84</v>
      </c>
      <c r="E342" s="72">
        <v>-0.04</v>
      </c>
      <c r="F342" s="72">
        <v>0.26</v>
      </c>
      <c r="G342" s="72">
        <v>0.97</v>
      </c>
      <c r="H342" s="72">
        <v>2.4900000000000002</v>
      </c>
      <c r="I342" s="72">
        <v>2.89</v>
      </c>
    </row>
    <row r="343" spans="1:9">
      <c r="A343" s="76">
        <v>2019</v>
      </c>
      <c r="B343" s="73" t="s">
        <v>18</v>
      </c>
      <c r="C343" s="136">
        <v>43739</v>
      </c>
      <c r="D343" s="72">
        <v>5233.07</v>
      </c>
      <c r="E343" s="72">
        <v>0.1</v>
      </c>
      <c r="F343" s="72">
        <v>0.17</v>
      </c>
      <c r="G343" s="72">
        <v>0.5</v>
      </c>
      <c r="H343" s="72">
        <v>2.6</v>
      </c>
      <c r="I343" s="72">
        <v>2.54</v>
      </c>
    </row>
    <row r="344" spans="1:9">
      <c r="A344" s="76">
        <v>2019</v>
      </c>
      <c r="B344" s="73" t="s">
        <v>19</v>
      </c>
      <c r="C344" s="136">
        <v>43770</v>
      </c>
      <c r="D344" s="72">
        <v>5259.76</v>
      </c>
      <c r="E344" s="72">
        <v>0.51</v>
      </c>
      <c r="F344" s="72">
        <v>0.56999999999999995</v>
      </c>
      <c r="G344" s="72">
        <v>0.88</v>
      </c>
      <c r="H344" s="72">
        <v>3.12</v>
      </c>
      <c r="I344" s="72">
        <v>3.27</v>
      </c>
    </row>
    <row r="345" spans="1:9">
      <c r="A345" s="76">
        <v>2019</v>
      </c>
      <c r="B345" s="73" t="s">
        <v>20</v>
      </c>
      <c r="C345" s="136">
        <v>43800</v>
      </c>
      <c r="D345" s="72">
        <v>5320.25</v>
      </c>
      <c r="E345" s="72">
        <v>1.1499999999999999</v>
      </c>
      <c r="F345" s="72">
        <v>1.77</v>
      </c>
      <c r="G345" s="72">
        <v>2.0299999999999998</v>
      </c>
      <c r="H345" s="72">
        <v>4.3099999999999996</v>
      </c>
      <c r="I345" s="72">
        <v>4.3099999999999996</v>
      </c>
    </row>
    <row r="346" spans="1:9">
      <c r="A346" s="74"/>
      <c r="B346" s="73"/>
      <c r="C346" s="141"/>
      <c r="D346" s="72"/>
      <c r="E346" s="72"/>
      <c r="F346" s="72"/>
      <c r="G346" s="72"/>
      <c r="H346" s="72"/>
      <c r="I346" s="72"/>
    </row>
    <row r="347" spans="1:9">
      <c r="A347" s="76">
        <v>2020</v>
      </c>
      <c r="B347" s="75" t="s">
        <v>9</v>
      </c>
      <c r="C347" s="136">
        <v>43831</v>
      </c>
      <c r="D347" s="72">
        <v>5331.42</v>
      </c>
      <c r="E347" s="72">
        <v>0.21</v>
      </c>
      <c r="F347" s="72">
        <v>1.88</v>
      </c>
      <c r="G347" s="72">
        <v>2.0499999999999998</v>
      </c>
      <c r="H347" s="72">
        <v>0.21</v>
      </c>
      <c r="I347" s="72">
        <v>4.1900000000000004</v>
      </c>
    </row>
    <row r="348" spans="1:9">
      <c r="A348" s="76">
        <v>2020</v>
      </c>
      <c r="B348" s="73" t="s">
        <v>10</v>
      </c>
      <c r="C348" s="136">
        <v>43862</v>
      </c>
      <c r="D348" s="72">
        <v>5344.75</v>
      </c>
      <c r="E348" s="72">
        <v>0.25</v>
      </c>
      <c r="F348" s="72">
        <v>1.62</v>
      </c>
      <c r="G348" s="72">
        <v>2.2000000000000002</v>
      </c>
      <c r="H348" s="72">
        <v>0.46</v>
      </c>
      <c r="I348" s="72">
        <v>4.01</v>
      </c>
    </row>
    <row r="349" spans="1:9">
      <c r="A349" s="76">
        <v>2020</v>
      </c>
      <c r="B349" s="73" t="s">
        <v>11</v>
      </c>
      <c r="C349" s="136">
        <v>43891</v>
      </c>
      <c r="D349" s="72">
        <v>5348.49</v>
      </c>
      <c r="E349" s="72">
        <v>7.0000000000000007E-2</v>
      </c>
      <c r="F349" s="72">
        <v>0.53</v>
      </c>
      <c r="G349" s="72">
        <v>2.31</v>
      </c>
      <c r="H349" s="72">
        <v>0.53</v>
      </c>
      <c r="I349" s="72">
        <v>3.3</v>
      </c>
    </row>
    <row r="350" spans="1:9">
      <c r="A350" s="76">
        <v>2020</v>
      </c>
      <c r="B350" s="73" t="s">
        <v>12</v>
      </c>
      <c r="C350" s="136">
        <v>43922</v>
      </c>
      <c r="D350" s="72">
        <v>5331.91</v>
      </c>
      <c r="E350" s="72">
        <v>-0.31</v>
      </c>
      <c r="F350" s="72">
        <v>0.01</v>
      </c>
      <c r="G350" s="72">
        <v>1.89</v>
      </c>
      <c r="H350" s="72">
        <v>0.22</v>
      </c>
      <c r="I350" s="72">
        <v>2.4</v>
      </c>
    </row>
    <row r="351" spans="1:9">
      <c r="A351" s="76">
        <v>2020</v>
      </c>
      <c r="B351" s="75" t="s">
        <v>13</v>
      </c>
      <c r="C351" s="136">
        <v>43952</v>
      </c>
      <c r="D351" s="72">
        <v>5311.65</v>
      </c>
      <c r="E351" s="72">
        <v>-0.38</v>
      </c>
      <c r="F351" s="72">
        <v>-0.62</v>
      </c>
      <c r="G351" s="72">
        <v>0.99</v>
      </c>
      <c r="H351" s="72">
        <v>-0.16</v>
      </c>
      <c r="I351" s="72">
        <v>1.88</v>
      </c>
    </row>
    <row r="352" spans="1:9">
      <c r="A352" s="76">
        <v>2020</v>
      </c>
      <c r="B352" s="73" t="s">
        <v>14</v>
      </c>
      <c r="C352" s="136">
        <v>43983</v>
      </c>
      <c r="D352" s="72">
        <v>5325.46</v>
      </c>
      <c r="E352" s="72">
        <v>0.26</v>
      </c>
      <c r="F352" s="72">
        <v>-0.43</v>
      </c>
      <c r="G352" s="72">
        <v>0.1</v>
      </c>
      <c r="H352" s="72">
        <v>0.1</v>
      </c>
      <c r="I352" s="72">
        <v>2.13</v>
      </c>
    </row>
    <row r="353" spans="1:9">
      <c r="A353" s="76">
        <v>2020</v>
      </c>
      <c r="B353" s="73" t="s">
        <v>15</v>
      </c>
      <c r="C353" s="136">
        <v>44013</v>
      </c>
      <c r="D353" s="72">
        <v>5344.63</v>
      </c>
      <c r="E353" s="72">
        <v>0.36</v>
      </c>
      <c r="F353" s="72">
        <v>0.24</v>
      </c>
      <c r="G353" s="72">
        <v>0.25</v>
      </c>
      <c r="H353" s="72">
        <v>0.46</v>
      </c>
      <c r="I353" s="72">
        <v>2.31</v>
      </c>
    </row>
    <row r="354" spans="1:9">
      <c r="A354" s="76">
        <v>2020</v>
      </c>
      <c r="B354" s="73" t="s">
        <v>16</v>
      </c>
      <c r="C354" s="136">
        <v>44044</v>
      </c>
      <c r="D354" s="72">
        <v>5357.46</v>
      </c>
      <c r="E354" s="72">
        <v>0.24</v>
      </c>
      <c r="F354" s="72">
        <v>0.86</v>
      </c>
      <c r="G354" s="72">
        <v>0.24</v>
      </c>
      <c r="H354" s="72">
        <v>0.7</v>
      </c>
      <c r="I354" s="72">
        <v>2.44</v>
      </c>
    </row>
    <row r="355" spans="1:9">
      <c r="A355" s="76">
        <v>2020</v>
      </c>
      <c r="B355" s="73" t="s">
        <v>17</v>
      </c>
      <c r="C355" s="136">
        <v>44075</v>
      </c>
      <c r="D355" s="72">
        <v>5391.75</v>
      </c>
      <c r="E355" s="72">
        <v>0.64</v>
      </c>
      <c r="F355" s="72">
        <v>1.24</v>
      </c>
      <c r="G355" s="72">
        <v>0.81</v>
      </c>
      <c r="H355" s="72">
        <v>1.34</v>
      </c>
      <c r="I355" s="72">
        <v>3.14</v>
      </c>
    </row>
    <row r="356" spans="1:9">
      <c r="A356" s="76">
        <v>2020</v>
      </c>
      <c r="B356" s="75" t="s">
        <v>18</v>
      </c>
      <c r="C356" s="136">
        <v>44105</v>
      </c>
      <c r="D356" s="72">
        <v>5438.12</v>
      </c>
      <c r="E356" s="72">
        <v>0.86</v>
      </c>
      <c r="F356" s="72">
        <v>1.75</v>
      </c>
      <c r="G356" s="72">
        <v>1.99</v>
      </c>
      <c r="H356" s="72">
        <v>2.2200000000000002</v>
      </c>
      <c r="I356" s="72">
        <v>3.92</v>
      </c>
    </row>
    <row r="357" spans="1:9">
      <c r="A357" s="76">
        <v>2020</v>
      </c>
      <c r="B357" s="73" t="s">
        <v>19</v>
      </c>
      <c r="C357" s="136">
        <v>44136</v>
      </c>
      <c r="D357" s="72">
        <v>5486.52</v>
      </c>
      <c r="E357" s="72">
        <v>0.89</v>
      </c>
      <c r="F357" s="72">
        <v>2.41</v>
      </c>
      <c r="G357" s="72">
        <v>3.29</v>
      </c>
      <c r="H357" s="72">
        <v>3.13</v>
      </c>
      <c r="I357" s="72">
        <v>4.3099999999999996</v>
      </c>
    </row>
    <row r="358" spans="1:9">
      <c r="A358" s="76">
        <v>2020</v>
      </c>
      <c r="B358" s="73" t="s">
        <v>20</v>
      </c>
      <c r="C358" s="136">
        <v>44166</v>
      </c>
      <c r="D358" s="72">
        <v>5560.59</v>
      </c>
      <c r="E358" s="72">
        <v>1.35</v>
      </c>
      <c r="F358" s="72">
        <v>3.13</v>
      </c>
      <c r="G358" s="72">
        <v>4.42</v>
      </c>
      <c r="H358" s="72">
        <v>4.5199999999999996</v>
      </c>
      <c r="I358" s="72">
        <v>4.5199999999999996</v>
      </c>
    </row>
    <row r="359" spans="1:9">
      <c r="A359" s="76"/>
      <c r="B359" s="75"/>
      <c r="C359" s="139"/>
      <c r="D359" s="72"/>
      <c r="E359" s="72"/>
      <c r="F359" s="72"/>
      <c r="G359" s="72"/>
      <c r="H359" s="72"/>
      <c r="I359" s="72"/>
    </row>
    <row r="360" spans="1:9">
      <c r="A360" s="76">
        <v>2021</v>
      </c>
      <c r="B360" s="75" t="s">
        <v>9</v>
      </c>
      <c r="C360" s="136">
        <v>44197</v>
      </c>
      <c r="D360" s="72">
        <v>5574.49</v>
      </c>
      <c r="E360" s="72">
        <v>0.25</v>
      </c>
      <c r="F360" s="72">
        <v>2.5099999999999998</v>
      </c>
      <c r="G360" s="72">
        <v>4.3</v>
      </c>
      <c r="H360" s="72">
        <v>0.25</v>
      </c>
      <c r="I360" s="72">
        <v>4.5599999999999996</v>
      </c>
    </row>
    <row r="361" spans="1:9">
      <c r="A361" s="76">
        <v>2021</v>
      </c>
      <c r="B361" s="75" t="s">
        <v>10</v>
      </c>
      <c r="C361" s="136">
        <v>44228</v>
      </c>
      <c r="D361" s="72">
        <v>5622.43</v>
      </c>
      <c r="E361" s="72">
        <v>0.86</v>
      </c>
      <c r="F361" s="72">
        <v>2.48</v>
      </c>
      <c r="G361" s="72">
        <v>4.95</v>
      </c>
      <c r="H361" s="72">
        <v>1.1100000000000001</v>
      </c>
      <c r="I361" s="72">
        <v>5.2</v>
      </c>
    </row>
    <row r="362" spans="1:9">
      <c r="A362" s="76">
        <v>2021</v>
      </c>
      <c r="B362" s="75" t="s">
        <v>11</v>
      </c>
      <c r="C362" s="136">
        <v>44256</v>
      </c>
      <c r="D362" s="72">
        <v>5674.72</v>
      </c>
      <c r="E362" s="72">
        <v>0.93</v>
      </c>
      <c r="F362" s="72">
        <v>2.0499999999999998</v>
      </c>
      <c r="G362" s="72">
        <v>5.25</v>
      </c>
      <c r="H362" s="72">
        <v>2.0499999999999998</v>
      </c>
      <c r="I362" s="72">
        <v>6.1</v>
      </c>
    </row>
    <row r="363" spans="1:9">
      <c r="A363" s="76">
        <v>2021</v>
      </c>
      <c r="B363" s="75" t="s">
        <v>12</v>
      </c>
      <c r="C363" s="136">
        <v>44287</v>
      </c>
      <c r="D363" s="72">
        <v>5692.31</v>
      </c>
      <c r="E363" s="72">
        <v>0.31</v>
      </c>
      <c r="F363" s="72">
        <v>2.11</v>
      </c>
      <c r="G363" s="72">
        <v>4.67</v>
      </c>
      <c r="H363" s="72">
        <v>2.37</v>
      </c>
      <c r="I363" s="72">
        <v>6.76</v>
      </c>
    </row>
    <row r="364" spans="1:9">
      <c r="A364" s="76">
        <v>2021</v>
      </c>
      <c r="B364" s="75" t="s">
        <v>13</v>
      </c>
      <c r="C364" s="136">
        <v>44317</v>
      </c>
      <c r="D364" s="72">
        <v>5739.56</v>
      </c>
      <c r="E364" s="72">
        <v>0.83</v>
      </c>
      <c r="F364" s="72">
        <v>2.08</v>
      </c>
      <c r="G364" s="72">
        <v>4.6100000000000003</v>
      </c>
      <c r="H364" s="72">
        <v>3.22</v>
      </c>
      <c r="I364" s="72">
        <v>8.06</v>
      </c>
    </row>
    <row r="365" spans="1:9">
      <c r="A365" s="76">
        <v>2021</v>
      </c>
      <c r="B365" s="73" t="s">
        <v>14</v>
      </c>
      <c r="C365" s="136">
        <v>44348</v>
      </c>
      <c r="D365" s="72">
        <v>5769.98</v>
      </c>
      <c r="E365" s="72">
        <v>0.53</v>
      </c>
      <c r="F365" s="72">
        <v>1.68</v>
      </c>
      <c r="G365" s="72">
        <v>3.77</v>
      </c>
      <c r="H365" s="72">
        <v>3.77</v>
      </c>
      <c r="I365" s="72">
        <v>8.35</v>
      </c>
    </row>
    <row r="366" spans="1:9">
      <c r="A366" s="76">
        <v>2021</v>
      </c>
      <c r="B366" s="73" t="s">
        <v>15</v>
      </c>
      <c r="C366" s="136">
        <v>44378</v>
      </c>
      <c r="D366" s="72">
        <v>5825.37</v>
      </c>
      <c r="E366" s="72">
        <v>0.96</v>
      </c>
      <c r="F366" s="72">
        <v>2.34</v>
      </c>
      <c r="G366" s="72">
        <v>4.5</v>
      </c>
      <c r="H366" s="72">
        <v>4.76</v>
      </c>
      <c r="I366" s="72">
        <v>8.99</v>
      </c>
    </row>
    <row r="367" spans="1:9">
      <c r="A367" s="76">
        <v>2021</v>
      </c>
      <c r="B367" s="73" t="s">
        <v>16</v>
      </c>
      <c r="C367" s="136">
        <v>44409</v>
      </c>
      <c r="D367" s="72">
        <v>5876.05</v>
      </c>
      <c r="E367" s="72">
        <v>0.87</v>
      </c>
      <c r="F367" s="72">
        <v>2.38</v>
      </c>
      <c r="G367" s="72">
        <v>4.51</v>
      </c>
      <c r="H367" s="72">
        <v>5.67</v>
      </c>
      <c r="I367" s="72">
        <v>9.68</v>
      </c>
    </row>
    <row r="368" spans="1:9">
      <c r="A368" s="76">
        <v>2021</v>
      </c>
      <c r="B368" s="75" t="s">
        <v>17</v>
      </c>
      <c r="C368" s="136">
        <v>44440</v>
      </c>
      <c r="D368" s="72">
        <v>5944.21</v>
      </c>
      <c r="E368" s="72">
        <v>1.1599999999999999</v>
      </c>
      <c r="F368" s="72">
        <v>3.02</v>
      </c>
      <c r="G368" s="72">
        <v>4.75</v>
      </c>
      <c r="H368" s="72">
        <v>6.9</v>
      </c>
      <c r="I368" s="72">
        <v>10.25</v>
      </c>
    </row>
    <row r="369" spans="1:9">
      <c r="A369" s="76">
        <v>2021</v>
      </c>
      <c r="B369" s="73" t="s">
        <v>18</v>
      </c>
      <c r="C369" s="136">
        <v>44470</v>
      </c>
      <c r="D369" s="72">
        <v>6018.51</v>
      </c>
      <c r="E369" s="72">
        <v>1.25</v>
      </c>
      <c r="F369" s="72">
        <v>3.32</v>
      </c>
      <c r="G369" s="72">
        <v>5.73</v>
      </c>
      <c r="H369" s="72">
        <v>8.24</v>
      </c>
      <c r="I369" s="72">
        <v>10.67</v>
      </c>
    </row>
    <row r="370" spans="1:9">
      <c r="A370" s="76">
        <v>2021</v>
      </c>
      <c r="B370" s="75" t="s">
        <v>19</v>
      </c>
      <c r="C370" s="136">
        <v>44501</v>
      </c>
      <c r="D370" s="72">
        <v>6075.69</v>
      </c>
      <c r="E370" s="72">
        <v>0.95</v>
      </c>
      <c r="F370" s="72">
        <v>3.4</v>
      </c>
      <c r="G370" s="72">
        <v>5.86</v>
      </c>
      <c r="H370" s="72">
        <v>9.26</v>
      </c>
      <c r="I370" s="72">
        <v>10.74</v>
      </c>
    </row>
    <row r="371" spans="1:9">
      <c r="A371" s="76">
        <v>2021</v>
      </c>
      <c r="B371" s="75" t="s">
        <v>20</v>
      </c>
      <c r="C371" s="136">
        <v>44531</v>
      </c>
      <c r="D371" s="72">
        <v>6120.04</v>
      </c>
      <c r="E371" s="72">
        <v>0.73</v>
      </c>
      <c r="F371" s="72">
        <v>2.96</v>
      </c>
      <c r="G371" s="72">
        <v>6.07</v>
      </c>
      <c r="H371" s="72">
        <v>10.06</v>
      </c>
      <c r="I371" s="72">
        <v>10.06</v>
      </c>
    </row>
    <row r="372" spans="1:9">
      <c r="A372" s="76"/>
      <c r="B372" s="75"/>
      <c r="C372" s="139"/>
      <c r="D372" s="72"/>
      <c r="E372" s="72"/>
      <c r="F372" s="72"/>
      <c r="G372" s="72"/>
      <c r="H372" s="72"/>
      <c r="I372" s="72"/>
    </row>
    <row r="373" spans="1:9">
      <c r="A373" s="76">
        <v>2022</v>
      </c>
      <c r="B373" s="75" t="s">
        <v>9</v>
      </c>
      <c r="C373" s="136">
        <v>44562</v>
      </c>
      <c r="D373" s="72">
        <v>6153.09</v>
      </c>
      <c r="E373" s="72">
        <v>0.54</v>
      </c>
      <c r="F373" s="72">
        <v>2.2400000000000002</v>
      </c>
      <c r="G373" s="72">
        <v>5.63</v>
      </c>
      <c r="H373" s="72">
        <v>0.54</v>
      </c>
      <c r="I373" s="72">
        <v>10.38</v>
      </c>
    </row>
    <row r="374" spans="1:9">
      <c r="A374" s="76">
        <v>2022</v>
      </c>
      <c r="B374" s="73" t="s">
        <v>10</v>
      </c>
      <c r="C374" s="136">
        <v>44593</v>
      </c>
      <c r="D374" s="72">
        <v>6215.24</v>
      </c>
      <c r="E374" s="72">
        <v>1.01</v>
      </c>
      <c r="F374" s="72">
        <v>2.2999999999999998</v>
      </c>
      <c r="G374" s="72">
        <v>5.77</v>
      </c>
      <c r="H374" s="72">
        <v>1.56</v>
      </c>
      <c r="I374" s="72">
        <v>10.54</v>
      </c>
    </row>
    <row r="375" spans="1:9">
      <c r="A375" s="76">
        <v>2022</v>
      </c>
      <c r="B375" s="75" t="s">
        <v>11</v>
      </c>
      <c r="C375" s="136">
        <v>44621</v>
      </c>
      <c r="D375" s="72">
        <v>6315.93</v>
      </c>
      <c r="E375" s="72">
        <v>1.62</v>
      </c>
      <c r="F375" s="72">
        <v>3.2</v>
      </c>
      <c r="G375" s="72">
        <v>6.25</v>
      </c>
      <c r="H375" s="72">
        <v>3.2</v>
      </c>
      <c r="I375" s="72">
        <v>11.3</v>
      </c>
    </row>
    <row r="376" spans="1:9">
      <c r="A376" s="76">
        <v>2022</v>
      </c>
      <c r="B376" s="75" t="s">
        <v>12</v>
      </c>
      <c r="C376" s="136">
        <v>44652</v>
      </c>
      <c r="D376" s="72">
        <v>6382.88</v>
      </c>
      <c r="E376" s="72">
        <v>1.06</v>
      </c>
      <c r="F376" s="72">
        <v>3.73</v>
      </c>
      <c r="G376" s="72">
        <v>6.05</v>
      </c>
      <c r="H376" s="72">
        <v>4.29</v>
      </c>
      <c r="I376" s="72">
        <v>12.13</v>
      </c>
    </row>
    <row r="377" spans="1:9">
      <c r="A377" s="76">
        <v>2022</v>
      </c>
      <c r="B377" s="75" t="s">
        <v>13</v>
      </c>
      <c r="C377" s="136">
        <v>44682</v>
      </c>
      <c r="D377" s="72">
        <v>6412.88</v>
      </c>
      <c r="E377" s="72">
        <v>0.47</v>
      </c>
      <c r="F377" s="72">
        <v>3.18</v>
      </c>
      <c r="G377" s="72">
        <v>5.55</v>
      </c>
      <c r="H377" s="72">
        <v>4.78</v>
      </c>
      <c r="I377" s="72">
        <v>11.73</v>
      </c>
    </row>
    <row r="378" spans="1:9">
      <c r="A378" s="76">
        <v>2022</v>
      </c>
      <c r="B378" s="73" t="s">
        <v>14</v>
      </c>
      <c r="C378" s="136">
        <v>44713</v>
      </c>
      <c r="D378" s="72">
        <v>6455.85</v>
      </c>
      <c r="E378" s="72">
        <v>0.67</v>
      </c>
      <c r="F378" s="72">
        <v>2.2200000000000002</v>
      </c>
      <c r="G378" s="72">
        <v>5.49</v>
      </c>
      <c r="H378" s="72">
        <v>5.49</v>
      </c>
      <c r="I378" s="72">
        <v>11.89</v>
      </c>
    </row>
    <row r="379" spans="1:9">
      <c r="A379" s="76">
        <v>2022</v>
      </c>
      <c r="B379" s="73" t="s">
        <v>15</v>
      </c>
      <c r="C379" s="136">
        <v>44743</v>
      </c>
      <c r="D379" s="72">
        <v>6411.95</v>
      </c>
      <c r="E379" s="72">
        <v>-0.68</v>
      </c>
      <c r="F379" s="72">
        <v>0.46</v>
      </c>
      <c r="G379" s="72">
        <v>4.21</v>
      </c>
      <c r="H379" s="72">
        <v>4.7699999999999996</v>
      </c>
      <c r="I379" s="72">
        <v>10.07</v>
      </c>
    </row>
    <row r="380" spans="1:9">
      <c r="A380" s="76">
        <v>2022</v>
      </c>
      <c r="B380" s="73" t="s">
        <v>16</v>
      </c>
      <c r="C380" s="136">
        <v>44774</v>
      </c>
      <c r="D380" s="72">
        <v>6388.87</v>
      </c>
      <c r="E380" s="72">
        <v>-0.36</v>
      </c>
      <c r="F380" s="72">
        <v>-0.37</v>
      </c>
      <c r="G380" s="72">
        <v>2.79</v>
      </c>
      <c r="H380" s="72">
        <v>4.3899999999999997</v>
      </c>
      <c r="I380" s="72">
        <v>8.73</v>
      </c>
    </row>
    <row r="381" spans="1:9">
      <c r="A381" s="76">
        <v>2022</v>
      </c>
      <c r="B381" s="73" t="s">
        <v>17</v>
      </c>
      <c r="C381" s="136">
        <v>44805</v>
      </c>
      <c r="D381" s="72">
        <v>6370.34</v>
      </c>
      <c r="E381" s="72">
        <v>-0.28999999999999998</v>
      </c>
      <c r="F381" s="72">
        <v>-1.32</v>
      </c>
      <c r="G381" s="72">
        <v>0.86</v>
      </c>
      <c r="H381" s="72">
        <v>4.09</v>
      </c>
      <c r="I381" s="72">
        <v>7.17</v>
      </c>
    </row>
    <row r="382" spans="1:9">
      <c r="A382" s="76">
        <v>2022</v>
      </c>
      <c r="B382" s="73" t="s">
        <v>18</v>
      </c>
      <c r="C382" s="136">
        <v>44835</v>
      </c>
      <c r="D382" s="72">
        <v>6407.93</v>
      </c>
      <c r="E382" s="72">
        <v>0.59</v>
      </c>
      <c r="F382" s="72">
        <v>-0.06</v>
      </c>
      <c r="G382" s="72">
        <v>0.39</v>
      </c>
      <c r="H382" s="72">
        <v>4.7</v>
      </c>
      <c r="I382" s="72">
        <v>6.47</v>
      </c>
    </row>
    <row r="383" spans="1:9">
      <c r="A383" s="76">
        <v>2022</v>
      </c>
      <c r="B383" s="77" t="s">
        <v>19</v>
      </c>
      <c r="C383" s="136">
        <v>44866</v>
      </c>
      <c r="D383" s="72">
        <v>6434.2</v>
      </c>
      <c r="E383" s="72">
        <v>0.41</v>
      </c>
      <c r="F383" s="72">
        <v>0.71</v>
      </c>
      <c r="G383" s="72">
        <v>0.33</v>
      </c>
      <c r="H383" s="72">
        <v>5.13</v>
      </c>
      <c r="I383" s="72">
        <v>5.9</v>
      </c>
    </row>
    <row r="384" spans="1:9">
      <c r="A384" s="76">
        <v>2022</v>
      </c>
      <c r="B384" s="75" t="s">
        <v>20</v>
      </c>
      <c r="C384" s="136">
        <v>44896</v>
      </c>
      <c r="D384" s="72">
        <v>6474.09</v>
      </c>
      <c r="E384" s="72">
        <v>0.62</v>
      </c>
      <c r="F384" s="72">
        <v>1.63</v>
      </c>
      <c r="G384" s="72">
        <v>0.28000000000000003</v>
      </c>
      <c r="H384" s="72">
        <v>5.79</v>
      </c>
      <c r="I384" s="72">
        <v>5.79</v>
      </c>
    </row>
    <row r="385" spans="1:12">
      <c r="A385" s="76"/>
      <c r="B385" s="75"/>
      <c r="C385" s="139"/>
      <c r="D385" s="72"/>
      <c r="E385" s="72"/>
      <c r="F385" s="72"/>
      <c r="G385" s="72"/>
      <c r="H385" s="72"/>
      <c r="I385" s="72"/>
    </row>
    <row r="386" spans="1:12">
      <c r="A386" s="76">
        <v>2023</v>
      </c>
      <c r="B386" s="75" t="s">
        <v>9</v>
      </c>
      <c r="C386" s="136">
        <v>44927</v>
      </c>
      <c r="D386" s="72">
        <v>6508.4</v>
      </c>
      <c r="E386" s="72">
        <v>0.53</v>
      </c>
      <c r="F386" s="72">
        <v>1.57</v>
      </c>
      <c r="G386" s="72">
        <v>1.5</v>
      </c>
      <c r="H386" s="72">
        <v>0.53</v>
      </c>
      <c r="I386" s="72">
        <v>5.77</v>
      </c>
    </row>
    <row r="387" spans="1:12">
      <c r="A387" s="76">
        <v>2023</v>
      </c>
      <c r="B387" s="75" t="s">
        <v>10</v>
      </c>
      <c r="C387" s="136">
        <v>44958</v>
      </c>
      <c r="D387" s="72">
        <v>6563.07</v>
      </c>
      <c r="E387" s="72">
        <v>0.84</v>
      </c>
      <c r="F387" s="72">
        <v>2</v>
      </c>
      <c r="G387" s="72">
        <v>2.73</v>
      </c>
      <c r="H387" s="72">
        <v>1.37</v>
      </c>
      <c r="I387" s="72">
        <v>5.6</v>
      </c>
    </row>
    <row r="388" spans="1:12">
      <c r="A388" s="76">
        <v>2023</v>
      </c>
      <c r="B388" s="73" t="s">
        <v>11</v>
      </c>
      <c r="C388" s="136">
        <v>44986</v>
      </c>
      <c r="D388" s="72">
        <v>6609.67</v>
      </c>
      <c r="E388" s="72">
        <v>0.71</v>
      </c>
      <c r="F388" s="72">
        <v>2.09</v>
      </c>
      <c r="G388" s="72">
        <v>3.76</v>
      </c>
      <c r="H388" s="72">
        <v>2.09</v>
      </c>
      <c r="I388" s="72">
        <v>4.6500000000000004</v>
      </c>
    </row>
    <row r="389" spans="1:12">
      <c r="A389" s="76">
        <v>2023</v>
      </c>
      <c r="B389" s="73" t="s">
        <v>12</v>
      </c>
      <c r="C389" s="136">
        <v>45017</v>
      </c>
      <c r="D389" s="72">
        <v>6649.99</v>
      </c>
      <c r="E389" s="72">
        <v>0.61</v>
      </c>
      <c r="F389" s="72">
        <v>2.1800000000000002</v>
      </c>
      <c r="G389" s="72">
        <v>3.78</v>
      </c>
      <c r="H389" s="72">
        <v>2.72</v>
      </c>
      <c r="I389" s="72">
        <v>4.18</v>
      </c>
    </row>
    <row r="390" spans="1:12">
      <c r="A390" s="76">
        <v>2023</v>
      </c>
      <c r="B390" s="73" t="s">
        <v>13</v>
      </c>
      <c r="C390" s="136">
        <v>45047</v>
      </c>
      <c r="D390" s="72">
        <v>6665.28</v>
      </c>
      <c r="E390" s="72">
        <v>0.23</v>
      </c>
      <c r="F390" s="72">
        <v>1.56</v>
      </c>
      <c r="G390" s="72">
        <v>3.59</v>
      </c>
      <c r="H390" s="72">
        <v>2.95</v>
      </c>
      <c r="I390" s="72">
        <v>3.94</v>
      </c>
    </row>
    <row r="391" spans="1:12">
      <c r="A391" s="76">
        <v>2023</v>
      </c>
      <c r="B391" s="73" t="s">
        <v>14</v>
      </c>
      <c r="C391" s="136">
        <v>45078</v>
      </c>
      <c r="D391" s="72">
        <v>6659.95</v>
      </c>
      <c r="E391" s="72">
        <v>-0.08</v>
      </c>
      <c r="F391" s="72">
        <v>0.76</v>
      </c>
      <c r="G391" s="72">
        <v>2.87</v>
      </c>
      <c r="H391" s="72">
        <v>2.87</v>
      </c>
      <c r="I391" s="72">
        <v>3.16</v>
      </c>
    </row>
    <row r="392" spans="1:12">
      <c r="A392" s="76">
        <v>2023</v>
      </c>
      <c r="B392" s="73" t="s">
        <v>15</v>
      </c>
      <c r="C392" s="136">
        <v>45108</v>
      </c>
      <c r="D392" s="72">
        <v>6667.94</v>
      </c>
      <c r="E392" s="72">
        <v>0.12</v>
      </c>
      <c r="F392" s="72">
        <v>0.27</v>
      </c>
      <c r="G392" s="72">
        <v>2.4500000000000002</v>
      </c>
      <c r="H392" s="72">
        <v>2.99</v>
      </c>
      <c r="I392" s="72">
        <v>3.99</v>
      </c>
    </row>
    <row r="393" spans="1:12">
      <c r="A393" s="76">
        <v>2023</v>
      </c>
      <c r="B393" s="73" t="s">
        <v>16</v>
      </c>
      <c r="C393" s="136">
        <v>45139</v>
      </c>
      <c r="D393" s="72">
        <v>6683.28</v>
      </c>
      <c r="E393" s="72">
        <v>0.23</v>
      </c>
      <c r="F393" s="72">
        <v>0.27</v>
      </c>
      <c r="G393" s="72">
        <v>1.83</v>
      </c>
      <c r="H393" s="72">
        <v>3.23</v>
      </c>
      <c r="I393" s="72">
        <v>4.6100000000000003</v>
      </c>
    </row>
    <row r="394" spans="1:12">
      <c r="A394" s="76">
        <v>2023</v>
      </c>
      <c r="B394" s="73" t="s">
        <v>17</v>
      </c>
      <c r="C394" s="136">
        <v>45170</v>
      </c>
      <c r="D394" s="72">
        <v>6700.66</v>
      </c>
      <c r="E394" s="72">
        <v>0.26</v>
      </c>
      <c r="F394" s="72">
        <v>0.61</v>
      </c>
      <c r="G394" s="72">
        <v>1.38</v>
      </c>
      <c r="H394" s="72">
        <v>3.5</v>
      </c>
      <c r="I394" s="72">
        <v>5.19</v>
      </c>
    </row>
    <row r="395" spans="1:12">
      <c r="A395" s="76">
        <v>2023</v>
      </c>
      <c r="B395" s="73" t="s">
        <v>18</v>
      </c>
      <c r="C395" s="136">
        <v>45200</v>
      </c>
      <c r="D395" s="72">
        <v>6716.74</v>
      </c>
      <c r="E395" s="72">
        <v>0.24</v>
      </c>
      <c r="F395" s="72">
        <v>0.73</v>
      </c>
      <c r="G395" s="72">
        <v>1</v>
      </c>
      <c r="H395" s="72">
        <v>3.75</v>
      </c>
      <c r="I395" s="72">
        <v>4.82</v>
      </c>
    </row>
    <row r="396" spans="1:12">
      <c r="A396" s="76">
        <v>2023</v>
      </c>
      <c r="B396" s="73" t="s">
        <v>19</v>
      </c>
      <c r="C396" s="136">
        <v>45231</v>
      </c>
      <c r="D396" s="72">
        <v>6735.55</v>
      </c>
      <c r="E396" s="72">
        <v>0.28000000000000003</v>
      </c>
      <c r="F396" s="72">
        <v>0.78</v>
      </c>
      <c r="G396" s="72">
        <v>1.05</v>
      </c>
      <c r="H396" s="72">
        <v>4.04</v>
      </c>
      <c r="I396" s="72">
        <v>4.68</v>
      </c>
      <c r="K396" s="145">
        <f>D396/D343-1</f>
        <v>0.28711253623589994</v>
      </c>
      <c r="L396" s="62">
        <f>K396/100</f>
        <v>2.8711253623589996E-3</v>
      </c>
    </row>
    <row r="397" spans="1:12" ht="4.5" customHeight="1" thickBot="1">
      <c r="A397" s="71"/>
      <c r="B397" s="70"/>
      <c r="C397" s="142"/>
      <c r="D397" s="69"/>
      <c r="E397" s="69"/>
      <c r="F397" s="69"/>
      <c r="G397" s="69"/>
      <c r="H397" s="69"/>
      <c r="I397" s="68"/>
    </row>
    <row r="398" spans="1:12" ht="12" thickTop="1">
      <c r="A398" s="67" t="s">
        <v>21</v>
      </c>
    </row>
    <row r="399" spans="1:12">
      <c r="A399" s="62" t="s">
        <v>22</v>
      </c>
      <c r="F399" s="64"/>
    </row>
    <row r="400" spans="1:12">
      <c r="F400" s="64"/>
    </row>
    <row r="401" spans="1:15">
      <c r="B401" s="64"/>
      <c r="F401" s="64"/>
    </row>
    <row r="402" spans="1:15">
      <c r="E402" s="64"/>
      <c r="F402" s="64"/>
      <c r="G402" s="64"/>
      <c r="H402" s="64"/>
      <c r="I402" s="64"/>
    </row>
    <row r="403" spans="1:15">
      <c r="F403" s="64"/>
    </row>
    <row r="404" spans="1:15">
      <c r="F404" s="64"/>
    </row>
    <row r="405" spans="1:15">
      <c r="F405" s="64"/>
      <c r="O405" s="66"/>
    </row>
    <row r="406" spans="1:15">
      <c r="F406" s="64"/>
    </row>
    <row r="407" spans="1:15" s="65" customFormat="1" ht="15.75">
      <c r="A407" s="154"/>
      <c r="B407" s="154"/>
      <c r="C407" s="154"/>
      <c r="D407" s="154"/>
      <c r="E407" s="154"/>
      <c r="F407" s="154"/>
      <c r="G407" s="154"/>
      <c r="H407" s="154"/>
      <c r="I407" s="154"/>
    </row>
    <row r="408" spans="1:15">
      <c r="E408" s="64"/>
      <c r="F408" s="64"/>
      <c r="G408" s="64"/>
      <c r="H408" s="64"/>
      <c r="I408" s="64"/>
    </row>
    <row r="414" spans="1:15">
      <c r="G414" s="62" t="s">
        <v>23</v>
      </c>
    </row>
  </sheetData>
  <mergeCells count="3">
    <mergeCell ref="A407:I407"/>
    <mergeCell ref="A2:I2"/>
    <mergeCell ref="E5:I5"/>
  </mergeCells>
  <pageMargins left="0.78740157499999996" right="0.78740157499999996" top="0.984251969" bottom="0.984251969" header="0.49212598499999999" footer="0.49212598499999999"/>
  <pageSetup paperSize="9" scale="81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A6" sqref="A6:K6"/>
    </sheetView>
  </sheetViews>
  <sheetFormatPr defaultRowHeight="15"/>
  <cols>
    <col min="1" max="1" width="18.140625" customWidth="1"/>
    <col min="2" max="2" width="26.28515625" customWidth="1"/>
    <col min="3" max="3" width="16.28515625" customWidth="1"/>
    <col min="4" max="4" width="17.85546875" bestFit="1" customWidth="1"/>
    <col min="5" max="5" width="26.7109375" bestFit="1" customWidth="1"/>
    <col min="6" max="6" width="18.85546875" customWidth="1"/>
    <col min="7" max="8" width="18.140625" customWidth="1"/>
    <col min="9" max="9" width="25.140625" customWidth="1"/>
    <col min="10" max="11" width="30.7109375" customWidth="1"/>
  </cols>
  <sheetData>
    <row r="1" spans="1:11">
      <c r="K1" s="61" t="s">
        <v>24</v>
      </c>
    </row>
    <row r="2" spans="1:11" ht="26.25">
      <c r="C2" s="1" t="s">
        <v>25</v>
      </c>
    </row>
    <row r="4" spans="1:11" ht="15.75">
      <c r="A4" s="150" t="s">
        <v>26</v>
      </c>
      <c r="B4" s="151"/>
      <c r="C4" s="152" t="s">
        <v>27</v>
      </c>
      <c r="D4" s="151"/>
      <c r="E4" s="151"/>
      <c r="F4" s="151"/>
      <c r="G4" s="151"/>
      <c r="H4" s="151"/>
      <c r="I4" s="151"/>
      <c r="J4" s="151"/>
      <c r="K4" s="151"/>
    </row>
    <row r="5" spans="1:11" ht="15.75">
      <c r="A5" s="150" t="s">
        <v>28</v>
      </c>
      <c r="B5" s="151"/>
      <c r="C5" s="153">
        <v>45231</v>
      </c>
      <c r="D5" s="151"/>
      <c r="E5" s="151"/>
      <c r="F5" s="151"/>
      <c r="G5" s="151"/>
      <c r="H5" s="151"/>
      <c r="I5" s="151"/>
      <c r="J5" s="151"/>
      <c r="K5" s="151"/>
    </row>
    <row r="6" spans="1:11" ht="15.75">
      <c r="A6" s="157" t="s">
        <v>29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15.75">
      <c r="A7" s="157" t="s">
        <v>30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15.7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78.75">
      <c r="A9" s="2" t="s">
        <v>31</v>
      </c>
      <c r="B9" s="2" t="s">
        <v>32</v>
      </c>
      <c r="C9" s="2" t="s">
        <v>33</v>
      </c>
      <c r="D9" s="2" t="s">
        <v>34</v>
      </c>
      <c r="E9" s="2" t="s">
        <v>35</v>
      </c>
      <c r="F9" s="2" t="s">
        <v>36</v>
      </c>
      <c r="G9" s="2" t="s">
        <v>37</v>
      </c>
      <c r="H9" s="2" t="s">
        <v>38</v>
      </c>
      <c r="I9" s="2" t="s">
        <v>39</v>
      </c>
      <c r="J9" s="2" t="s">
        <v>40</v>
      </c>
      <c r="K9" s="2" t="s">
        <v>41</v>
      </c>
    </row>
    <row r="10" spans="1:11">
      <c r="A10" s="3" t="s">
        <v>42</v>
      </c>
      <c r="B10" s="4" t="s">
        <v>43</v>
      </c>
      <c r="C10" s="143">
        <v>500000</v>
      </c>
      <c r="D10" s="144">
        <v>43466</v>
      </c>
      <c r="E10" s="144">
        <v>43739</v>
      </c>
      <c r="F10" s="146">
        <f>VLOOKUP($C$5,'Série Histórica IPCA'!$C$9:$D$396,2,)/VLOOKUP('Modelo de Papel de Trabalho'!$E10,'Série Histórica IPCA'!$C$8:$D$396,2,)-1</f>
        <v>0.28711253623589994</v>
      </c>
      <c r="G10" s="5">
        <f>(C10*F10)+C10</f>
        <v>643556.26811794995</v>
      </c>
      <c r="H10" s="147">
        <v>698327.75</v>
      </c>
      <c r="I10" s="147"/>
      <c r="J10" s="148">
        <f>G10-H10</f>
        <v>-54771.481882050051</v>
      </c>
      <c r="K10" s="6" t="str">
        <f>IF(J10&gt;0,"Valor a adicionar na BAR","Valor a excluir da BAR")</f>
        <v>Valor a excluir da BAR</v>
      </c>
    </row>
    <row r="11" spans="1:11">
      <c r="A11" s="3" t="s">
        <v>44</v>
      </c>
      <c r="B11" s="4" t="s">
        <v>45</v>
      </c>
      <c r="C11" s="143">
        <v>350000</v>
      </c>
      <c r="D11" s="144">
        <v>44013</v>
      </c>
      <c r="E11" s="144">
        <v>44075</v>
      </c>
      <c r="F11" s="146">
        <f>VLOOKUP($C$5,'Série Histórica IPCA'!$C$9:$D$396,2,)/VLOOKUP('Modelo de Papel de Trabalho'!$E11,'Série Histórica IPCA'!$C$8:$D$396,2,)-1</f>
        <v>0.24923262391616818</v>
      </c>
      <c r="G11" s="5">
        <f>(C11*F11)+C11</f>
        <v>437231.41837065888</v>
      </c>
      <c r="H11" s="147">
        <v>429826.45</v>
      </c>
      <c r="I11" s="147" t="s">
        <v>46</v>
      </c>
      <c r="J11" s="148">
        <f>G11-H11</f>
        <v>7404.9683706588694</v>
      </c>
      <c r="K11" s="6" t="str">
        <f t="shared" ref="K11:K21" si="0">IF(J11&gt;0,"Valor a adicionar na BAR","Valor a excluir da BAR")</f>
        <v>Valor a adicionar na BAR</v>
      </c>
    </row>
    <row r="12" spans="1:11">
      <c r="A12" s="3"/>
      <c r="B12" s="4"/>
      <c r="C12" s="143"/>
      <c r="D12" s="144"/>
      <c r="E12" s="144"/>
      <c r="F12" s="146"/>
      <c r="G12" s="5"/>
      <c r="H12" s="147"/>
      <c r="I12" s="147"/>
      <c r="J12" s="148">
        <f t="shared" ref="J12:J21" si="1">G12-H12</f>
        <v>0</v>
      </c>
      <c r="K12" s="6" t="str">
        <f t="shared" si="0"/>
        <v>Valor a excluir da BAR</v>
      </c>
    </row>
    <row r="13" spans="1:11">
      <c r="A13" s="3"/>
      <c r="B13" s="4"/>
      <c r="C13" s="143"/>
      <c r="D13" s="144"/>
      <c r="E13" s="144"/>
      <c r="F13" s="146"/>
      <c r="G13" s="5"/>
      <c r="H13" s="147"/>
      <c r="I13" s="147"/>
      <c r="J13" s="148">
        <f t="shared" si="1"/>
        <v>0</v>
      </c>
      <c r="K13" s="6" t="str">
        <f t="shared" si="0"/>
        <v>Valor a excluir da BAR</v>
      </c>
    </row>
    <row r="14" spans="1:11">
      <c r="A14" s="3"/>
      <c r="B14" s="4"/>
      <c r="C14" s="143"/>
      <c r="D14" s="144"/>
      <c r="E14" s="144"/>
      <c r="F14" s="146"/>
      <c r="G14" s="5"/>
      <c r="H14" s="147"/>
      <c r="I14" s="147"/>
      <c r="J14" s="148">
        <f t="shared" si="1"/>
        <v>0</v>
      </c>
      <c r="K14" s="6" t="str">
        <f t="shared" si="0"/>
        <v>Valor a excluir da BAR</v>
      </c>
    </row>
    <row r="15" spans="1:11">
      <c r="A15" s="3"/>
      <c r="B15" s="4"/>
      <c r="C15" s="143"/>
      <c r="D15" s="144"/>
      <c r="E15" s="144"/>
      <c r="F15" s="146"/>
      <c r="G15" s="5"/>
      <c r="H15" s="147"/>
      <c r="I15" s="147"/>
      <c r="J15" s="148">
        <f t="shared" si="1"/>
        <v>0</v>
      </c>
      <c r="K15" s="6" t="str">
        <f t="shared" si="0"/>
        <v>Valor a excluir da BAR</v>
      </c>
    </row>
    <row r="16" spans="1:11">
      <c r="A16" s="3"/>
      <c r="B16" s="4"/>
      <c r="C16" s="143"/>
      <c r="D16" s="144"/>
      <c r="E16" s="144"/>
      <c r="F16" s="146"/>
      <c r="G16" s="5"/>
      <c r="H16" s="147"/>
      <c r="I16" s="147"/>
      <c r="J16" s="148">
        <f t="shared" si="1"/>
        <v>0</v>
      </c>
      <c r="K16" s="6" t="str">
        <f t="shared" si="0"/>
        <v>Valor a excluir da BAR</v>
      </c>
    </row>
    <row r="17" spans="1:11">
      <c r="A17" s="3"/>
      <c r="B17" s="4"/>
      <c r="C17" s="143"/>
      <c r="D17" s="144"/>
      <c r="E17" s="144"/>
      <c r="F17" s="146"/>
      <c r="G17" s="5"/>
      <c r="H17" s="147"/>
      <c r="I17" s="147"/>
      <c r="J17" s="148">
        <f t="shared" si="1"/>
        <v>0</v>
      </c>
      <c r="K17" s="6" t="str">
        <f t="shared" si="0"/>
        <v>Valor a excluir da BAR</v>
      </c>
    </row>
    <row r="18" spans="1:11">
      <c r="A18" s="3"/>
      <c r="B18" s="4"/>
      <c r="C18" s="143"/>
      <c r="D18" s="144"/>
      <c r="E18" s="144"/>
      <c r="F18" s="146"/>
      <c r="G18" s="5"/>
      <c r="H18" s="147"/>
      <c r="I18" s="147"/>
      <c r="J18" s="148">
        <f t="shared" si="1"/>
        <v>0</v>
      </c>
      <c r="K18" s="6" t="str">
        <f t="shared" si="0"/>
        <v>Valor a excluir da BAR</v>
      </c>
    </row>
    <row r="19" spans="1:11">
      <c r="A19" s="3"/>
      <c r="B19" s="4"/>
      <c r="C19" s="143"/>
      <c r="D19" s="144"/>
      <c r="E19" s="144"/>
      <c r="F19" s="146"/>
      <c r="G19" s="5"/>
      <c r="H19" s="147"/>
      <c r="I19" s="147"/>
      <c r="J19" s="148">
        <f t="shared" si="1"/>
        <v>0</v>
      </c>
      <c r="K19" s="6" t="str">
        <f t="shared" si="0"/>
        <v>Valor a excluir da BAR</v>
      </c>
    </row>
    <row r="20" spans="1:11">
      <c r="A20" s="3"/>
      <c r="B20" s="4"/>
      <c r="C20" s="143"/>
      <c r="D20" s="144"/>
      <c r="E20" s="144"/>
      <c r="F20" s="146"/>
      <c r="G20" s="5"/>
      <c r="H20" s="147"/>
      <c r="I20" s="147"/>
      <c r="J20" s="148">
        <f t="shared" si="1"/>
        <v>0</v>
      </c>
      <c r="K20" s="6" t="str">
        <f t="shared" si="0"/>
        <v>Valor a excluir da BAR</v>
      </c>
    </row>
    <row r="21" spans="1:11">
      <c r="A21" s="3"/>
      <c r="B21" s="4"/>
      <c r="C21" s="143"/>
      <c r="D21" s="144"/>
      <c r="E21" s="144"/>
      <c r="F21" s="146"/>
      <c r="G21" s="5"/>
      <c r="H21" s="147"/>
      <c r="I21" s="147"/>
      <c r="J21" s="148">
        <f t="shared" si="1"/>
        <v>0</v>
      </c>
      <c r="K21" s="6" t="str">
        <f t="shared" si="0"/>
        <v>Valor a excluir da BAR</v>
      </c>
    </row>
    <row r="23" spans="1:11" ht="15.75">
      <c r="K23" s="7"/>
    </row>
    <row r="24" spans="1:11" ht="15.75">
      <c r="I24" s="8" t="s">
        <v>47</v>
      </c>
      <c r="J24" s="8"/>
      <c r="K24" s="9">
        <f>COUNTA(A10:A21)</f>
        <v>2</v>
      </c>
    </row>
    <row r="25" spans="1:11" ht="15.75">
      <c r="I25" s="8" t="s">
        <v>48</v>
      </c>
      <c r="J25" s="8"/>
      <c r="K25" s="9">
        <f>COUNTA(I10:I21)</f>
        <v>1</v>
      </c>
    </row>
    <row r="26" spans="1:11" ht="15.75">
      <c r="I26" s="8" t="s">
        <v>49</v>
      </c>
      <c r="J26" s="8"/>
      <c r="K26" s="10">
        <f>K25/K24</f>
        <v>0.5</v>
      </c>
    </row>
    <row r="27" spans="1:11" ht="15.75">
      <c r="I27" s="8"/>
      <c r="J27" s="8"/>
      <c r="K27" s="11"/>
    </row>
    <row r="28" spans="1:11" ht="15.75">
      <c r="I28" s="8" t="s">
        <v>50</v>
      </c>
      <c r="J28" s="8"/>
      <c r="K28" s="12">
        <f>SUM(C10:C21)</f>
        <v>850000</v>
      </c>
    </row>
    <row r="29" spans="1:11" ht="15.75">
      <c r="I29" s="8" t="s">
        <v>51</v>
      </c>
      <c r="J29" s="8"/>
      <c r="K29" s="12">
        <f>SUMIF(I10:I21,"x",C10:C21)</f>
        <v>350000</v>
      </c>
    </row>
    <row r="30" spans="1:11" ht="15.75">
      <c r="I30" s="8" t="s">
        <v>52</v>
      </c>
      <c r="J30" s="8"/>
      <c r="K30" s="10">
        <f>K29/K28</f>
        <v>0.41176470588235292</v>
      </c>
    </row>
    <row r="31" spans="1:11" ht="15.75">
      <c r="I31" s="8"/>
      <c r="J31" s="8"/>
      <c r="K31" s="13"/>
    </row>
    <row r="32" spans="1:11" ht="15.75">
      <c r="I32" s="8" t="s">
        <v>53</v>
      </c>
      <c r="J32" s="8"/>
      <c r="K32" s="14" t="s">
        <v>54</v>
      </c>
    </row>
  </sheetData>
  <mergeCells count="2">
    <mergeCell ref="A6:K6"/>
    <mergeCell ref="A7:K7"/>
  </mergeCells>
  <pageMargins left="0.511811024" right="0.511811024" top="0.78740157499999996" bottom="0.78740157499999996" header="0.31496062000000002" footer="0.31496062000000002"/>
  <pageSetup paperSize="9" fitToWidth="0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"/>
  <sheetViews>
    <sheetView showGridLines="0" workbookViewId="0">
      <selection activeCell="G14" sqref="G14"/>
    </sheetView>
  </sheetViews>
  <sheetFormatPr defaultRowHeight="15"/>
  <cols>
    <col min="1" max="1" width="15.42578125" bestFit="1" customWidth="1"/>
    <col min="2" max="2" width="12.140625" bestFit="1" customWidth="1"/>
    <col min="3" max="3" width="8.5703125" bestFit="1" customWidth="1"/>
    <col min="4" max="4" width="17.28515625" customWidth="1"/>
    <col min="5" max="5" width="11.5703125" customWidth="1"/>
    <col min="6" max="6" width="14" customWidth="1"/>
    <col min="7" max="7" width="18.140625" customWidth="1"/>
    <col min="8" max="8" width="13" customWidth="1"/>
    <col min="9" max="9" width="15.140625" customWidth="1"/>
    <col min="10" max="10" width="14.7109375" customWidth="1"/>
    <col min="12" max="12" width="31.7109375" customWidth="1"/>
    <col min="13" max="13" width="18.140625" customWidth="1"/>
    <col min="14" max="14" width="21.42578125" bestFit="1" customWidth="1"/>
  </cols>
  <sheetData>
    <row r="1" spans="1:14">
      <c r="N1" s="61" t="s">
        <v>24</v>
      </c>
    </row>
    <row r="5" spans="1:14" ht="28.5">
      <c r="A5" s="159" t="s">
        <v>55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5.75">
      <c r="A6" s="160" t="s">
        <v>56</v>
      </c>
      <c r="B6" s="160" t="s">
        <v>57</v>
      </c>
      <c r="C6" s="162" t="s">
        <v>58</v>
      </c>
      <c r="D6" s="163"/>
      <c r="E6" s="163"/>
      <c r="F6" s="164"/>
      <c r="G6" s="162" t="s">
        <v>59</v>
      </c>
      <c r="H6" s="163"/>
      <c r="I6" s="163"/>
      <c r="J6" s="163"/>
      <c r="K6" s="164"/>
      <c r="L6" s="160" t="s">
        <v>60</v>
      </c>
      <c r="M6" s="160" t="s">
        <v>61</v>
      </c>
      <c r="N6" s="160" t="s">
        <v>62</v>
      </c>
    </row>
    <row r="7" spans="1:14" ht="31.5">
      <c r="A7" s="161"/>
      <c r="B7" s="161"/>
      <c r="C7" s="2" t="s">
        <v>63</v>
      </c>
      <c r="D7" s="2" t="s">
        <v>64</v>
      </c>
      <c r="E7" s="158" t="s">
        <v>65</v>
      </c>
      <c r="F7" s="158"/>
      <c r="G7" s="2" t="s">
        <v>66</v>
      </c>
      <c r="H7" s="162" t="s">
        <v>67</v>
      </c>
      <c r="I7" s="164"/>
      <c r="J7" s="158" t="s">
        <v>68</v>
      </c>
      <c r="K7" s="158"/>
      <c r="L7" s="161"/>
      <c r="M7" s="161"/>
      <c r="N7" s="161"/>
    </row>
    <row r="8" spans="1:14" ht="25.5">
      <c r="A8" s="19" t="s">
        <v>69</v>
      </c>
      <c r="B8" s="19" t="s">
        <v>70</v>
      </c>
      <c r="C8" s="19"/>
      <c r="D8" s="19"/>
      <c r="E8" s="20">
        <f>C8*D8</f>
        <v>0</v>
      </c>
      <c r="F8" s="21" t="str">
        <f t="shared" ref="F8:F16" si="0">IF(E8&lt;=9.99,"Baixo",IF(E8&lt;=39.99,"Médio",IF(E8&lt;=79.99,"Alto","Extremo")))</f>
        <v>Baixo</v>
      </c>
      <c r="G8" s="21"/>
      <c r="H8" s="19"/>
      <c r="I8" s="20">
        <f>IF(H8='[1]Escala Controles e Níveis Risco'!$A$3,'[1]Escala Controles e Níveis Risco'!$D$3,IF(H8='[1]Escala Controles e Níveis Risco'!$A$4,'[1]Escala Controles e Níveis Risco'!$D$4, IF(H8='[1]Escala Controles e Níveis Risco'!$A$5,'[1]Escala Controles e Níveis Risco'!$D$5,IF(H8='[1]Escala Controles e Níveis Risco'!$A$6,'[1]Escala Controles e Níveis Risco'!$D$6, IF(H8='[1]Escala Controles e Níveis Risco'!$A$7,'[1]Escala Controles e Níveis Risco'!$D$7,0)))))</f>
        <v>0</v>
      </c>
      <c r="J8" s="20">
        <f>I8*E8</f>
        <v>0</v>
      </c>
      <c r="K8" s="20" t="str">
        <f>IF(J8&lt;=9.99,"Baixo",IF(J8&lt;=39.99,"Médio",IF(J8&lt;=79.99,"Alto","Extremo")))</f>
        <v>Baixo</v>
      </c>
      <c r="L8" s="20" t="str">
        <f>IF(F8="Baixo",'[1]Escala Controles e Níveis Risco'!$E$12,IF(H8='[1]Escala Controles e Níveis Risco'!$A$3,'[1]Escala Controles e Níveis Risco'!$E$3,IF(H8='[1]Escala Controles e Níveis Risco'!$A$4,'[1]Escala Controles e Níveis Risco'!$E$4,IF(H8='[1]Escala Controles e Níveis Risco'!$A$5,'[1]Escala Controles e Níveis Risco'!$E$5,IF(H8='[1]Escala Controles e Níveis Risco'!$A$6,'[1]Escala Controles e Níveis Risco'!$E$6,IF(H8='[1]Escala Controles e Níveis Risco'!$A$7,'[1]Escala Controles e Níveis Risco'!$E$7,0))))))</f>
        <v>Realizar testes apenas se o auditor julgar necessário</v>
      </c>
      <c r="M8" s="22"/>
      <c r="N8" s="22"/>
    </row>
    <row r="9" spans="1:14" ht="25.5">
      <c r="A9" s="19"/>
      <c r="B9" s="19"/>
      <c r="C9" s="19"/>
      <c r="D9" s="19"/>
      <c r="E9" s="20">
        <f>C9*D9</f>
        <v>0</v>
      </c>
      <c r="F9" s="21" t="str">
        <f t="shared" si="0"/>
        <v>Baixo</v>
      </c>
      <c r="G9" s="21"/>
      <c r="H9" s="19"/>
      <c r="I9" s="20">
        <f>IF(H9='[1]Escala Controles e Níveis Risco'!$A$3,'[1]Escala Controles e Níveis Risco'!$D$3,IF(H9='[1]Escala Controles e Níveis Risco'!$A$4,'[1]Escala Controles e Níveis Risco'!$D$4, IF(H9='[1]Escala Controles e Níveis Risco'!$A$5,'[1]Escala Controles e Níveis Risco'!$D$5,IF(H9='[1]Escala Controles e Níveis Risco'!$A$6,'[1]Escala Controles e Níveis Risco'!$D$6, IF(H9='[1]Escala Controles e Níveis Risco'!$A$7,'[1]Escala Controles e Níveis Risco'!$D$7,0)))))</f>
        <v>0</v>
      </c>
      <c r="J9" s="20">
        <f t="shared" ref="J9:J16" si="1">I9*E9</f>
        <v>0</v>
      </c>
      <c r="K9" s="21" t="str">
        <f t="shared" ref="K9:K16" si="2">IF(J9&lt;=9.99,"Baixo",IF(J9&lt;=39.99,"Médio",IF(J9&lt;=79.99,"Alto","Extremo")))</f>
        <v>Baixo</v>
      </c>
      <c r="L9" s="21" t="str">
        <f>IF(F9="Baixo",'[1]Escala Controles e Níveis Risco'!$E$12,IF(H9='[1]Escala Controles e Níveis Risco'!$A$3,'[1]Escala Controles e Níveis Risco'!$E$3,IF(H9='[1]Escala Controles e Níveis Risco'!$A$4,'[1]Escala Controles e Níveis Risco'!$E$4,IF(H9='[1]Escala Controles e Níveis Risco'!$A$5,'[1]Escala Controles e Níveis Risco'!$E$5,IF(H9='[1]Escala Controles e Níveis Risco'!$A$6,'[1]Escala Controles e Níveis Risco'!$E$6,IF(H9='[1]Escala Controles e Níveis Risco'!$A$7,'[1]Escala Controles e Níveis Risco'!$E$7,0))))))</f>
        <v>Realizar testes apenas se o auditor julgar necessário</v>
      </c>
      <c r="M9" s="22"/>
      <c r="N9" s="22"/>
    </row>
    <row r="10" spans="1:14" ht="25.5">
      <c r="A10" s="19"/>
      <c r="B10" s="19"/>
      <c r="C10" s="19"/>
      <c r="D10" s="19"/>
      <c r="E10" s="20">
        <f t="shared" ref="E10:E16" si="3">C10*D10</f>
        <v>0</v>
      </c>
      <c r="F10" s="21" t="str">
        <f t="shared" si="0"/>
        <v>Baixo</v>
      </c>
      <c r="G10" s="21"/>
      <c r="H10" s="19"/>
      <c r="I10" s="20">
        <f>IF(H10='[1]Escala Controles e Níveis Risco'!$A$3,'[1]Escala Controles e Níveis Risco'!$D$3,IF(H10='[1]Escala Controles e Níveis Risco'!$A$4,'[1]Escala Controles e Níveis Risco'!$D$4, IF(H10='[1]Escala Controles e Níveis Risco'!$A$5,'[1]Escala Controles e Níveis Risco'!$D$5,IF(H10='[1]Escala Controles e Níveis Risco'!$A$6,'[1]Escala Controles e Níveis Risco'!$D$6, IF(H10='[1]Escala Controles e Níveis Risco'!$A$7,'[1]Escala Controles e Níveis Risco'!$D$7,0)))))</f>
        <v>0</v>
      </c>
      <c r="J10" s="20">
        <f t="shared" si="1"/>
        <v>0</v>
      </c>
      <c r="K10" s="21" t="str">
        <f t="shared" si="2"/>
        <v>Baixo</v>
      </c>
      <c r="L10" s="21" t="str">
        <f>IF(F10="Baixo",'[1]Escala Controles e Níveis Risco'!$E$12,IF(H10='[1]Escala Controles e Níveis Risco'!$A$3,'[1]Escala Controles e Níveis Risco'!$E$3,IF(H10='[1]Escala Controles e Níveis Risco'!$A$4,'[1]Escala Controles e Níveis Risco'!$E$4,IF(H10='[1]Escala Controles e Níveis Risco'!$A$5,'[1]Escala Controles e Níveis Risco'!$E$5,IF(H10='[1]Escala Controles e Níveis Risco'!$A$6,'[1]Escala Controles e Níveis Risco'!$E$6,IF(H10='[1]Escala Controles e Níveis Risco'!$A$7,'[1]Escala Controles e Níveis Risco'!$E$7,0))))))</f>
        <v>Realizar testes apenas se o auditor julgar necessário</v>
      </c>
      <c r="M10" s="22"/>
      <c r="N10" s="22"/>
    </row>
    <row r="11" spans="1:14" ht="25.5">
      <c r="A11" s="19"/>
      <c r="B11" s="19"/>
      <c r="C11" s="19"/>
      <c r="D11" s="19"/>
      <c r="E11" s="20">
        <f t="shared" si="3"/>
        <v>0</v>
      </c>
      <c r="F11" s="21" t="str">
        <f t="shared" si="0"/>
        <v>Baixo</v>
      </c>
      <c r="G11" s="21"/>
      <c r="H11" s="19"/>
      <c r="I11" s="20">
        <f>IF(H11='[1]Escala Controles e Níveis Risco'!$A$3,'[1]Escala Controles e Níveis Risco'!$D$3,IF(H11='[1]Escala Controles e Níveis Risco'!$A$4,'[1]Escala Controles e Níveis Risco'!$D$4, IF(H11='[1]Escala Controles e Níveis Risco'!$A$5,'[1]Escala Controles e Níveis Risco'!$D$5,IF(H11='[1]Escala Controles e Níveis Risco'!$A$6,'[1]Escala Controles e Níveis Risco'!$D$6, IF(H11='[1]Escala Controles e Níveis Risco'!$A$7,'[1]Escala Controles e Níveis Risco'!$D$7,0)))))</f>
        <v>0</v>
      </c>
      <c r="J11" s="20">
        <f t="shared" si="1"/>
        <v>0</v>
      </c>
      <c r="K11" s="21" t="str">
        <f t="shared" si="2"/>
        <v>Baixo</v>
      </c>
      <c r="L11" s="21" t="str">
        <f>IF(F11="Baixo",'[1]Escala Controles e Níveis Risco'!$E$12,IF(H11='[1]Escala Controles e Níveis Risco'!$A$3,'[1]Escala Controles e Níveis Risco'!$E$3,IF(H11='[1]Escala Controles e Níveis Risco'!$A$4,'[1]Escala Controles e Níveis Risco'!$E$4,IF(H11='[1]Escala Controles e Níveis Risco'!$A$5,'[1]Escala Controles e Níveis Risco'!$E$5,IF(H11='[1]Escala Controles e Níveis Risco'!$A$6,'[1]Escala Controles e Níveis Risco'!$E$6,IF(H11='[1]Escala Controles e Níveis Risco'!$A$7,'[1]Escala Controles e Níveis Risco'!$E$7,0))))))</f>
        <v>Realizar testes apenas se o auditor julgar necessário</v>
      </c>
      <c r="M11" s="22"/>
      <c r="N11" s="22"/>
    </row>
    <row r="12" spans="1:14" ht="25.5">
      <c r="A12" s="19"/>
      <c r="B12" s="19"/>
      <c r="C12" s="19"/>
      <c r="D12" s="19"/>
      <c r="E12" s="20">
        <f t="shared" si="3"/>
        <v>0</v>
      </c>
      <c r="F12" s="21" t="str">
        <f t="shared" si="0"/>
        <v>Baixo</v>
      </c>
      <c r="G12" s="21"/>
      <c r="H12" s="19"/>
      <c r="I12" s="20">
        <f>IF(H12='[1]Escala Controles e Níveis Risco'!$A$3,'[1]Escala Controles e Níveis Risco'!$D$3,IF(H12='[1]Escala Controles e Níveis Risco'!$A$4,'[1]Escala Controles e Níveis Risco'!$D$4, IF(H12='[1]Escala Controles e Níveis Risco'!$A$5,'[1]Escala Controles e Níveis Risco'!$D$5,IF(H12='[1]Escala Controles e Níveis Risco'!$A$6,'[1]Escala Controles e Níveis Risco'!$D$6, IF(H12='[1]Escala Controles e Níveis Risco'!$A$7,'[1]Escala Controles e Níveis Risco'!$D$7,0)))))</f>
        <v>0</v>
      </c>
      <c r="J12" s="20">
        <f t="shared" si="1"/>
        <v>0</v>
      </c>
      <c r="K12" s="21" t="str">
        <f t="shared" si="2"/>
        <v>Baixo</v>
      </c>
      <c r="L12" s="21" t="str">
        <f>IF(F12="Baixo",'[1]Escala Controles e Níveis Risco'!$E$12,IF(H12='[1]Escala Controles e Níveis Risco'!$A$3,'[1]Escala Controles e Níveis Risco'!$E$3,IF(H12='[1]Escala Controles e Níveis Risco'!$A$4,'[1]Escala Controles e Níveis Risco'!$E$4,IF(H12='[1]Escala Controles e Níveis Risco'!$A$5,'[1]Escala Controles e Níveis Risco'!$E$5,IF(H12='[1]Escala Controles e Níveis Risco'!$A$6,'[1]Escala Controles e Níveis Risco'!$E$6,IF(H12='[1]Escala Controles e Níveis Risco'!$A$7,'[1]Escala Controles e Níveis Risco'!$E$7,0))))))</f>
        <v>Realizar testes apenas se o auditor julgar necessário</v>
      </c>
      <c r="M12" s="22"/>
      <c r="N12" s="22"/>
    </row>
    <row r="13" spans="1:14" ht="25.5">
      <c r="A13" s="19"/>
      <c r="B13" s="19"/>
      <c r="C13" s="19"/>
      <c r="D13" s="19"/>
      <c r="E13" s="20">
        <f t="shared" si="3"/>
        <v>0</v>
      </c>
      <c r="F13" s="21" t="str">
        <f t="shared" si="0"/>
        <v>Baixo</v>
      </c>
      <c r="G13" s="21"/>
      <c r="H13" s="19"/>
      <c r="I13" s="20">
        <f>IF(H13='[1]Escala Controles e Níveis Risco'!$A$3,'[1]Escala Controles e Níveis Risco'!$D$3,IF(H13='[1]Escala Controles e Níveis Risco'!$A$4,'[1]Escala Controles e Níveis Risco'!$D$4, IF(H13='[1]Escala Controles e Níveis Risco'!$A$5,'[1]Escala Controles e Níveis Risco'!$D$5,IF(H13='[1]Escala Controles e Níveis Risco'!$A$6,'[1]Escala Controles e Níveis Risco'!$D$6, IF(H13='[1]Escala Controles e Níveis Risco'!$A$7,'[1]Escala Controles e Níveis Risco'!$D$7,0)))))</f>
        <v>0</v>
      </c>
      <c r="J13" s="20">
        <f t="shared" si="1"/>
        <v>0</v>
      </c>
      <c r="K13" s="21" t="str">
        <f t="shared" si="2"/>
        <v>Baixo</v>
      </c>
      <c r="L13" s="21" t="str">
        <f>IF(F13="Baixo",'[1]Escala Controles e Níveis Risco'!$E$12,IF(H13='[1]Escala Controles e Níveis Risco'!$A$3,'[1]Escala Controles e Níveis Risco'!$E$3,IF(H13='[1]Escala Controles e Níveis Risco'!$A$4,'[1]Escala Controles e Níveis Risco'!$E$4,IF(H13='[1]Escala Controles e Níveis Risco'!$A$5,'[1]Escala Controles e Níveis Risco'!$E$5,IF(H13='[1]Escala Controles e Níveis Risco'!$A$6,'[1]Escala Controles e Níveis Risco'!$E$6,IF(H13='[1]Escala Controles e Níveis Risco'!$A$7,'[1]Escala Controles e Níveis Risco'!$E$7,0))))))</f>
        <v>Realizar testes apenas se o auditor julgar necessário</v>
      </c>
      <c r="M13" s="22"/>
      <c r="N13" s="22"/>
    </row>
    <row r="14" spans="1:14" ht="25.5">
      <c r="A14" s="19"/>
      <c r="B14" s="19"/>
      <c r="C14" s="19"/>
      <c r="D14" s="19"/>
      <c r="E14" s="20">
        <f t="shared" si="3"/>
        <v>0</v>
      </c>
      <c r="F14" s="21" t="str">
        <f t="shared" si="0"/>
        <v>Baixo</v>
      </c>
      <c r="G14" s="21"/>
      <c r="H14" s="19"/>
      <c r="I14" s="20">
        <f>IF(H14='[1]Escala Controles e Níveis Risco'!$A$3,'[1]Escala Controles e Níveis Risco'!$D$3,IF(H14='[1]Escala Controles e Níveis Risco'!$A$4,'[1]Escala Controles e Níveis Risco'!$D$4, IF(H14='[1]Escala Controles e Níveis Risco'!$A$5,'[1]Escala Controles e Níveis Risco'!$D$5,IF(H14='[1]Escala Controles e Níveis Risco'!$A$6,'[1]Escala Controles e Níveis Risco'!$D$6, IF(H14='[1]Escala Controles e Níveis Risco'!$A$7,'[1]Escala Controles e Níveis Risco'!$D$7,0)))))</f>
        <v>0</v>
      </c>
      <c r="J14" s="20">
        <f t="shared" si="1"/>
        <v>0</v>
      </c>
      <c r="K14" s="21" t="str">
        <f t="shared" si="2"/>
        <v>Baixo</v>
      </c>
      <c r="L14" s="21" t="str">
        <f>IF(F14="Baixo",'[1]Escala Controles e Níveis Risco'!$E$12,IF(H14='[1]Escala Controles e Níveis Risco'!$A$3,'[1]Escala Controles e Níveis Risco'!$E$3,IF(H14='[1]Escala Controles e Níveis Risco'!$A$4,'[1]Escala Controles e Níveis Risco'!$E$4,IF(H14='[1]Escala Controles e Níveis Risco'!$A$5,'[1]Escala Controles e Níveis Risco'!$E$5,IF(H14='[1]Escala Controles e Níveis Risco'!$A$6,'[1]Escala Controles e Níveis Risco'!$E$6,IF(H14='[1]Escala Controles e Níveis Risco'!$A$7,'[1]Escala Controles e Níveis Risco'!$E$7,0))))))</f>
        <v>Realizar testes apenas se o auditor julgar necessário</v>
      </c>
      <c r="M14" s="22"/>
      <c r="N14" s="22"/>
    </row>
    <row r="15" spans="1:14" ht="25.5">
      <c r="A15" s="19"/>
      <c r="B15" s="19"/>
      <c r="C15" s="19"/>
      <c r="D15" s="19"/>
      <c r="E15" s="20">
        <f t="shared" si="3"/>
        <v>0</v>
      </c>
      <c r="F15" s="21" t="str">
        <f t="shared" si="0"/>
        <v>Baixo</v>
      </c>
      <c r="G15" s="21"/>
      <c r="H15" s="19"/>
      <c r="I15" s="20">
        <f>IF(H15='[1]Escala Controles e Níveis Risco'!$A$3,'[1]Escala Controles e Níveis Risco'!$D$3,IF(H15='[1]Escala Controles e Níveis Risco'!$A$4,'[1]Escala Controles e Níveis Risco'!$D$4, IF(H15='[1]Escala Controles e Níveis Risco'!$A$5,'[1]Escala Controles e Níveis Risco'!$D$5,IF(H15='[1]Escala Controles e Níveis Risco'!$A$6,'[1]Escala Controles e Níveis Risco'!$D$6, IF(H15='[1]Escala Controles e Níveis Risco'!$A$7,'[1]Escala Controles e Níveis Risco'!$D$7,0)))))</f>
        <v>0</v>
      </c>
      <c r="J15" s="20">
        <f t="shared" si="1"/>
        <v>0</v>
      </c>
      <c r="K15" s="21" t="str">
        <f t="shared" si="2"/>
        <v>Baixo</v>
      </c>
      <c r="L15" s="21" t="str">
        <f>IF(F15="Baixo",'[1]Escala Controles e Níveis Risco'!$E$12,IF(H15='[1]Escala Controles e Níveis Risco'!$A$3,'[1]Escala Controles e Níveis Risco'!$E$3,IF(H15='[1]Escala Controles e Níveis Risco'!$A$4,'[1]Escala Controles e Níveis Risco'!$E$4,IF(H15='[1]Escala Controles e Níveis Risco'!$A$5,'[1]Escala Controles e Níveis Risco'!$E$5,IF(H15='[1]Escala Controles e Níveis Risco'!$A$6,'[1]Escala Controles e Níveis Risco'!$E$6,IF(H15='[1]Escala Controles e Níveis Risco'!$A$7,'[1]Escala Controles e Níveis Risco'!$E$7,0))))))</f>
        <v>Realizar testes apenas se o auditor julgar necessário</v>
      </c>
      <c r="M15" s="22"/>
      <c r="N15" s="22"/>
    </row>
    <row r="16" spans="1:14" ht="25.5">
      <c r="A16" s="19"/>
      <c r="B16" s="19"/>
      <c r="C16" s="19"/>
      <c r="D16" s="19"/>
      <c r="E16" s="20">
        <f t="shared" si="3"/>
        <v>0</v>
      </c>
      <c r="F16" s="21" t="str">
        <f t="shared" si="0"/>
        <v>Baixo</v>
      </c>
      <c r="G16" s="21"/>
      <c r="H16" s="19"/>
      <c r="I16" s="20">
        <f>IF(H16='[1]Escala Controles e Níveis Risco'!$A$3,'[1]Escala Controles e Níveis Risco'!$D$3,IF(H16='[1]Escala Controles e Níveis Risco'!$A$4,'[1]Escala Controles e Níveis Risco'!$D$4, IF(H16='[1]Escala Controles e Níveis Risco'!$A$5,'[1]Escala Controles e Níveis Risco'!$D$5,IF(H16='[1]Escala Controles e Níveis Risco'!$A$6,'[1]Escala Controles e Níveis Risco'!$D$6, IF(H16='[1]Escala Controles e Níveis Risco'!$A$7,'[1]Escala Controles e Níveis Risco'!$D$7,0)))))</f>
        <v>0</v>
      </c>
      <c r="J16" s="20">
        <f t="shared" si="1"/>
        <v>0</v>
      </c>
      <c r="K16" s="21" t="str">
        <f t="shared" si="2"/>
        <v>Baixo</v>
      </c>
      <c r="L16" s="21" t="str">
        <f>IF(F16="Baixo",'[1]Escala Controles e Níveis Risco'!$E$12,IF(H16='[1]Escala Controles e Níveis Risco'!$A$3,'[1]Escala Controles e Níveis Risco'!$E$3,IF(H16='[1]Escala Controles e Níveis Risco'!$A$4,'[1]Escala Controles e Níveis Risco'!$E$4,IF(H16='[1]Escala Controles e Níveis Risco'!$A$5,'[1]Escala Controles e Níveis Risco'!$E$5,IF(H16='[1]Escala Controles e Níveis Risco'!$A$6,'[1]Escala Controles e Níveis Risco'!$E$6,IF(H16='[1]Escala Controles e Níveis Risco'!$A$7,'[1]Escala Controles e Níveis Risco'!$E$7,0))))))</f>
        <v>Realizar testes apenas se o auditor julgar necessário</v>
      </c>
      <c r="M16" s="22"/>
      <c r="N16" s="22"/>
    </row>
  </sheetData>
  <mergeCells count="11">
    <mergeCell ref="J7:K7"/>
    <mergeCell ref="A5:N5"/>
    <mergeCell ref="A6:A7"/>
    <mergeCell ref="B6:B7"/>
    <mergeCell ref="C6:F6"/>
    <mergeCell ref="G6:K6"/>
    <mergeCell ref="L6:L7"/>
    <mergeCell ref="M6:M7"/>
    <mergeCell ref="N6:N7"/>
    <mergeCell ref="E7:F7"/>
    <mergeCell ref="H7:I7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9"/>
  <sheetViews>
    <sheetView workbookViewId="0">
      <selection activeCell="A7" sqref="A7:B19"/>
    </sheetView>
  </sheetViews>
  <sheetFormatPr defaultRowHeight="15"/>
  <cols>
    <col min="1" max="1" width="28.85546875" customWidth="1"/>
    <col min="2" max="2" width="106.28515625" style="23" customWidth="1"/>
  </cols>
  <sheetData>
    <row r="7" spans="1:2" ht="18.75">
      <c r="A7" s="26" t="s">
        <v>71</v>
      </c>
    </row>
    <row r="9" spans="1:2" ht="15.75">
      <c r="A9" s="24" t="s">
        <v>63</v>
      </c>
      <c r="B9" s="25" t="s">
        <v>72</v>
      </c>
    </row>
    <row r="10" spans="1:2" ht="31.5">
      <c r="A10" s="24" t="s">
        <v>64</v>
      </c>
      <c r="B10" s="25" t="s">
        <v>73</v>
      </c>
    </row>
    <row r="11" spans="1:2" ht="47.25">
      <c r="A11" s="165" t="s">
        <v>65</v>
      </c>
      <c r="B11" s="25" t="s">
        <v>74</v>
      </c>
    </row>
    <row r="12" spans="1:2" ht="31.5">
      <c r="A12" s="165"/>
      <c r="B12" s="25" t="s">
        <v>75</v>
      </c>
    </row>
    <row r="13" spans="1:2" ht="31.5">
      <c r="A13" s="165" t="s">
        <v>76</v>
      </c>
      <c r="B13" s="25" t="s">
        <v>77</v>
      </c>
    </row>
    <row r="14" spans="1:2" ht="31.5">
      <c r="A14" s="165"/>
      <c r="B14" s="25" t="s">
        <v>78</v>
      </c>
    </row>
    <row r="15" spans="1:2" ht="15.75">
      <c r="A15" s="165" t="s">
        <v>68</v>
      </c>
      <c r="B15" s="25" t="s">
        <v>79</v>
      </c>
    </row>
    <row r="16" spans="1:2" ht="31.5">
      <c r="A16" s="165"/>
      <c r="B16" s="25" t="s">
        <v>80</v>
      </c>
    </row>
    <row r="17" spans="1:2" ht="15.75">
      <c r="A17" s="24" t="s">
        <v>60</v>
      </c>
      <c r="B17" s="25" t="s">
        <v>81</v>
      </c>
    </row>
    <row r="18" spans="1:2" ht="15.75">
      <c r="A18" s="24" t="s">
        <v>61</v>
      </c>
      <c r="B18" s="25" t="s">
        <v>82</v>
      </c>
    </row>
    <row r="19" spans="1:2" ht="63">
      <c r="A19" s="24" t="s">
        <v>62</v>
      </c>
      <c r="B19" s="25" t="s">
        <v>83</v>
      </c>
    </row>
  </sheetData>
  <mergeCells count="3">
    <mergeCell ref="A15:A16"/>
    <mergeCell ref="A11:A12"/>
    <mergeCell ref="A13:A1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1"/>
  <sheetViews>
    <sheetView workbookViewId="0">
      <selection activeCell="D11" sqref="D11"/>
    </sheetView>
  </sheetViews>
  <sheetFormatPr defaultRowHeight="15"/>
  <cols>
    <col min="1" max="1" width="34.140625" customWidth="1"/>
    <col min="2" max="2" width="75.7109375" customWidth="1"/>
  </cols>
  <sheetData>
    <row r="6" spans="1:2" ht="23.25">
      <c r="A6" s="27" t="s">
        <v>84</v>
      </c>
      <c r="B6" s="27" t="s">
        <v>85</v>
      </c>
    </row>
    <row r="7" spans="1:2" ht="30">
      <c r="A7" s="28" t="s">
        <v>86</v>
      </c>
      <c r="B7" s="29" t="s">
        <v>87</v>
      </c>
    </row>
    <row r="8" spans="1:2" ht="45">
      <c r="A8" s="28" t="s">
        <v>88</v>
      </c>
      <c r="B8" s="29" t="s">
        <v>89</v>
      </c>
    </row>
    <row r="9" spans="1:2" ht="30">
      <c r="A9" s="28" t="s">
        <v>90</v>
      </c>
      <c r="B9" s="29" t="s">
        <v>91</v>
      </c>
    </row>
    <row r="10" spans="1:2" ht="30">
      <c r="A10" s="28" t="s">
        <v>92</v>
      </c>
      <c r="B10" s="29" t="s">
        <v>93</v>
      </c>
    </row>
    <row r="11" spans="1:2" ht="45">
      <c r="A11" s="28" t="s">
        <v>94</v>
      </c>
      <c r="B11" s="29" t="s">
        <v>95</v>
      </c>
    </row>
    <row r="12" spans="1:2" ht="120">
      <c r="A12" s="28" t="s">
        <v>96</v>
      </c>
      <c r="B12" s="29" t="s">
        <v>97</v>
      </c>
    </row>
    <row r="13" spans="1:2" ht="45">
      <c r="A13" s="28" t="s">
        <v>98</v>
      </c>
      <c r="B13" s="29" t="s">
        <v>99</v>
      </c>
    </row>
    <row r="14" spans="1:2">
      <c r="A14" s="166" t="s">
        <v>100</v>
      </c>
      <c r="B14" s="30" t="s">
        <v>101</v>
      </c>
    </row>
    <row r="15" spans="1:2" ht="45">
      <c r="A15" s="167"/>
      <c r="B15" s="30" t="s">
        <v>102</v>
      </c>
    </row>
    <row r="16" spans="1:2" ht="45">
      <c r="A16" s="167"/>
      <c r="B16" s="30" t="s">
        <v>103</v>
      </c>
    </row>
    <row r="17" spans="1:2" ht="45">
      <c r="A17" s="167"/>
      <c r="B17" s="30" t="s">
        <v>104</v>
      </c>
    </row>
    <row r="18" spans="1:2" ht="45">
      <c r="A18" s="167"/>
      <c r="B18" s="30" t="s">
        <v>105</v>
      </c>
    </row>
    <row r="19" spans="1:2" ht="45">
      <c r="A19" s="167"/>
      <c r="B19" s="30" t="s">
        <v>106</v>
      </c>
    </row>
    <row r="20" spans="1:2" ht="30">
      <c r="A20" s="167"/>
      <c r="B20" s="30" t="s">
        <v>107</v>
      </c>
    </row>
    <row r="21" spans="1:2">
      <c r="A21" s="168"/>
      <c r="B21" s="29"/>
    </row>
  </sheetData>
  <mergeCells count="1">
    <mergeCell ref="A14:A2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3"/>
  <sheetViews>
    <sheetView workbookViewId="0">
      <selection activeCell="A4" sqref="A4:XFD5"/>
    </sheetView>
  </sheetViews>
  <sheetFormatPr defaultRowHeight="15"/>
  <cols>
    <col min="1" max="1" width="21.140625" customWidth="1"/>
    <col min="2" max="2" width="65.7109375" customWidth="1"/>
    <col min="5" max="5" width="17.28515625" customWidth="1"/>
    <col min="6" max="6" width="65.7109375" customWidth="1"/>
  </cols>
  <sheetData>
    <row r="6" spans="1:7" ht="15.75">
      <c r="A6" s="162" t="s">
        <v>108</v>
      </c>
      <c r="B6" s="163"/>
      <c r="C6" s="163"/>
      <c r="D6" s="31"/>
      <c r="E6" s="163" t="s">
        <v>109</v>
      </c>
      <c r="F6" s="163"/>
      <c r="G6" s="163"/>
    </row>
    <row r="7" spans="1:7" ht="15.75">
      <c r="A7" s="32" t="s">
        <v>110</v>
      </c>
      <c r="B7" s="32" t="s">
        <v>111</v>
      </c>
      <c r="C7" s="32" t="s">
        <v>112</v>
      </c>
      <c r="D7" s="31"/>
      <c r="E7" s="32" t="s">
        <v>110</v>
      </c>
      <c r="F7" s="32" t="s">
        <v>111</v>
      </c>
      <c r="G7" s="32" t="s">
        <v>112</v>
      </c>
    </row>
    <row r="8" spans="1:7" ht="90">
      <c r="A8" s="33" t="s">
        <v>113</v>
      </c>
      <c r="B8" s="34" t="s">
        <v>114</v>
      </c>
      <c r="C8" s="33">
        <v>1</v>
      </c>
      <c r="D8" s="35"/>
      <c r="E8" s="33" t="s">
        <v>115</v>
      </c>
      <c r="F8" s="34" t="s">
        <v>116</v>
      </c>
      <c r="G8" s="33">
        <v>1</v>
      </c>
    </row>
    <row r="9" spans="1:7" ht="45">
      <c r="A9" s="33" t="s">
        <v>117</v>
      </c>
      <c r="B9" s="34" t="s">
        <v>118</v>
      </c>
      <c r="C9" s="33">
        <v>2</v>
      </c>
      <c r="D9" s="35"/>
      <c r="E9" s="33" t="s">
        <v>119</v>
      </c>
      <c r="F9" s="34" t="s">
        <v>120</v>
      </c>
      <c r="G9" s="33">
        <v>2</v>
      </c>
    </row>
    <row r="10" spans="1:7" ht="45">
      <c r="A10" s="33" t="s">
        <v>121</v>
      </c>
      <c r="B10" s="34" t="s">
        <v>122</v>
      </c>
      <c r="C10" s="33">
        <v>5</v>
      </c>
      <c r="D10" s="35"/>
      <c r="E10" s="33" t="s">
        <v>123</v>
      </c>
      <c r="F10" s="34" t="s">
        <v>124</v>
      </c>
      <c r="G10" s="33">
        <v>5</v>
      </c>
    </row>
    <row r="11" spans="1:7" ht="45">
      <c r="A11" s="33" t="s">
        <v>125</v>
      </c>
      <c r="B11" s="34" t="s">
        <v>126</v>
      </c>
      <c r="C11" s="33">
        <v>8</v>
      </c>
      <c r="D11" s="35"/>
      <c r="E11" s="33" t="s">
        <v>127</v>
      </c>
      <c r="F11" s="34" t="s">
        <v>128</v>
      </c>
      <c r="G11" s="33">
        <v>8</v>
      </c>
    </row>
    <row r="12" spans="1:7" ht="45">
      <c r="A12" s="33" t="s">
        <v>129</v>
      </c>
      <c r="B12" s="34" t="s">
        <v>130</v>
      </c>
      <c r="C12" s="33">
        <v>10</v>
      </c>
      <c r="D12" s="35"/>
      <c r="E12" s="33" t="s">
        <v>131</v>
      </c>
      <c r="F12" s="34" t="s">
        <v>132</v>
      </c>
      <c r="G12" s="33">
        <v>10</v>
      </c>
    </row>
    <row r="13" spans="1:7" ht="30.6" customHeight="1">
      <c r="A13" s="169" t="s">
        <v>133</v>
      </c>
      <c r="B13" s="169"/>
      <c r="C13" s="169"/>
      <c r="E13" s="169" t="s">
        <v>133</v>
      </c>
      <c r="F13" s="169"/>
      <c r="G13" s="169"/>
    </row>
  </sheetData>
  <mergeCells count="4">
    <mergeCell ref="A6:C6"/>
    <mergeCell ref="E6:G6"/>
    <mergeCell ref="A13:C13"/>
    <mergeCell ref="E13:G13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5"/>
  <sheetViews>
    <sheetView workbookViewId="0"/>
  </sheetViews>
  <sheetFormatPr defaultColWidth="20.28515625" defaultRowHeight="15"/>
  <cols>
    <col min="2" max="2" width="28.5703125" customWidth="1"/>
    <col min="3" max="3" width="33.42578125" customWidth="1"/>
    <col min="4" max="4" width="60" customWidth="1"/>
    <col min="5" max="5" width="27.85546875" customWidth="1"/>
  </cols>
  <sheetData>
    <row r="5" spans="1:8" ht="23.25">
      <c r="A5" s="176" t="s">
        <v>134</v>
      </c>
      <c r="B5" s="176"/>
      <c r="C5" s="176"/>
      <c r="D5" s="176"/>
      <c r="E5" s="176"/>
      <c r="F5" s="23"/>
      <c r="G5" s="177" t="s">
        <v>135</v>
      </c>
      <c r="H5" s="178"/>
    </row>
    <row r="6" spans="1:8" ht="31.5">
      <c r="A6" s="32" t="s">
        <v>136</v>
      </c>
      <c r="B6" s="32" t="s">
        <v>137</v>
      </c>
      <c r="C6" s="32" t="s">
        <v>138</v>
      </c>
      <c r="D6" s="32" t="s">
        <v>139</v>
      </c>
      <c r="E6" s="32" t="s">
        <v>60</v>
      </c>
      <c r="F6" s="36"/>
      <c r="G6" s="32" t="s">
        <v>140</v>
      </c>
      <c r="H6" s="32" t="s">
        <v>110</v>
      </c>
    </row>
    <row r="7" spans="1:8" ht="36">
      <c r="A7" s="37" t="s">
        <v>141</v>
      </c>
      <c r="B7" s="38" t="s">
        <v>142</v>
      </c>
      <c r="C7" s="39" t="s">
        <v>143</v>
      </c>
      <c r="D7" s="40">
        <v>1</v>
      </c>
      <c r="E7" s="38" t="s">
        <v>144</v>
      </c>
      <c r="F7" s="36"/>
      <c r="G7" s="37" t="s">
        <v>145</v>
      </c>
      <c r="H7" s="38" t="s">
        <v>117</v>
      </c>
    </row>
    <row r="8" spans="1:8" ht="60">
      <c r="A8" s="37" t="s">
        <v>146</v>
      </c>
      <c r="B8" s="38" t="s">
        <v>147</v>
      </c>
      <c r="C8" s="37" t="s">
        <v>148</v>
      </c>
      <c r="D8" s="40">
        <v>0.8</v>
      </c>
      <c r="E8" s="41" t="s">
        <v>149</v>
      </c>
      <c r="F8" s="36"/>
      <c r="G8" s="37" t="s">
        <v>150</v>
      </c>
      <c r="H8" s="38" t="s">
        <v>121</v>
      </c>
    </row>
    <row r="9" spans="1:8" ht="84">
      <c r="A9" s="37" t="s">
        <v>151</v>
      </c>
      <c r="B9" s="38" t="s">
        <v>152</v>
      </c>
      <c r="C9" s="37" t="s">
        <v>153</v>
      </c>
      <c r="D9" s="40">
        <v>0.6</v>
      </c>
      <c r="E9" s="41" t="s">
        <v>154</v>
      </c>
      <c r="F9" s="36"/>
      <c r="G9" s="37" t="s">
        <v>155</v>
      </c>
      <c r="H9" s="38" t="s">
        <v>125</v>
      </c>
    </row>
    <row r="10" spans="1:8" ht="60">
      <c r="A10" s="37" t="s">
        <v>156</v>
      </c>
      <c r="B10" s="38" t="s">
        <v>157</v>
      </c>
      <c r="C10" s="37" t="s">
        <v>158</v>
      </c>
      <c r="D10" s="40">
        <v>0.4</v>
      </c>
      <c r="E10" s="41" t="s">
        <v>159</v>
      </c>
      <c r="F10" s="36"/>
      <c r="G10" s="37" t="s">
        <v>160</v>
      </c>
      <c r="H10" s="38" t="s">
        <v>161</v>
      </c>
    </row>
    <row r="11" spans="1:8" ht="72.75" thickBot="1">
      <c r="A11" s="42" t="s">
        <v>162</v>
      </c>
      <c r="B11" s="43" t="s">
        <v>163</v>
      </c>
      <c r="C11" s="42" t="s">
        <v>164</v>
      </c>
      <c r="D11" s="44">
        <v>0.2</v>
      </c>
      <c r="E11" s="45" t="s">
        <v>159</v>
      </c>
      <c r="F11" s="46"/>
      <c r="G11" s="47"/>
      <c r="H11" s="23"/>
    </row>
    <row r="12" spans="1:8">
      <c r="A12" s="179" t="s">
        <v>165</v>
      </c>
      <c r="B12" s="179"/>
      <c r="C12" s="179"/>
      <c r="D12" s="179"/>
      <c r="E12" s="179"/>
      <c r="F12" s="23"/>
      <c r="G12" s="23"/>
      <c r="H12" s="23"/>
    </row>
    <row r="13" spans="1:8">
      <c r="A13" s="23"/>
      <c r="B13" s="23"/>
      <c r="C13" s="23"/>
      <c r="D13" s="23"/>
      <c r="E13" s="23"/>
      <c r="F13" s="23"/>
      <c r="G13" s="23"/>
      <c r="H13" s="23"/>
    </row>
    <row r="14" spans="1:8" ht="28.5">
      <c r="A14" s="176" t="s">
        <v>166</v>
      </c>
      <c r="B14" s="176"/>
      <c r="C14" s="176"/>
      <c r="D14" s="176"/>
      <c r="E14" s="176"/>
      <c r="F14" s="176"/>
      <c r="G14" s="48"/>
      <c r="H14" s="23"/>
    </row>
    <row r="15" spans="1:8" ht="32.25" thickBot="1">
      <c r="A15" s="32" t="s">
        <v>167</v>
      </c>
      <c r="B15" s="32" t="s">
        <v>168</v>
      </c>
      <c r="C15" s="32" t="s">
        <v>169</v>
      </c>
      <c r="D15" s="32" t="s">
        <v>170</v>
      </c>
      <c r="E15" s="32" t="s">
        <v>60</v>
      </c>
      <c r="F15" s="32" t="s">
        <v>171</v>
      </c>
      <c r="G15" s="23"/>
      <c r="H15" s="23"/>
    </row>
    <row r="16" spans="1:8" ht="24">
      <c r="A16" s="170" t="s">
        <v>117</v>
      </c>
      <c r="B16" s="49" t="s">
        <v>141</v>
      </c>
      <c r="C16" s="49" t="s">
        <v>117</v>
      </c>
      <c r="D16" s="181" t="s">
        <v>172</v>
      </c>
      <c r="E16" s="50" t="s">
        <v>173</v>
      </c>
      <c r="F16" s="50" t="s">
        <v>115</v>
      </c>
      <c r="G16" s="23"/>
      <c r="H16" s="23"/>
    </row>
    <row r="17" spans="1:8" ht="24">
      <c r="A17" s="171"/>
      <c r="B17" s="51" t="s">
        <v>146</v>
      </c>
      <c r="C17" s="51" t="s">
        <v>117</v>
      </c>
      <c r="D17" s="182"/>
      <c r="E17" s="52" t="s">
        <v>173</v>
      </c>
      <c r="F17" s="52" t="s">
        <v>115</v>
      </c>
      <c r="G17" s="23"/>
      <c r="H17" s="23"/>
    </row>
    <row r="18" spans="1:8" ht="24">
      <c r="A18" s="171"/>
      <c r="B18" s="51" t="s">
        <v>151</v>
      </c>
      <c r="C18" s="51" t="s">
        <v>117</v>
      </c>
      <c r="D18" s="182"/>
      <c r="E18" s="52" t="s">
        <v>173</v>
      </c>
      <c r="F18" s="52" t="s">
        <v>115</v>
      </c>
      <c r="G18" s="23"/>
      <c r="H18" s="23"/>
    </row>
    <row r="19" spans="1:8" ht="24">
      <c r="A19" s="172"/>
      <c r="B19" s="51" t="s">
        <v>156</v>
      </c>
      <c r="C19" s="51" t="s">
        <v>117</v>
      </c>
      <c r="D19" s="182"/>
      <c r="E19" s="52" t="s">
        <v>173</v>
      </c>
      <c r="F19" s="52" t="s">
        <v>115</v>
      </c>
      <c r="G19" s="23"/>
      <c r="H19" s="23"/>
    </row>
    <row r="20" spans="1:8" ht="24.75" thickBot="1">
      <c r="A20" s="180"/>
      <c r="B20" s="53" t="s">
        <v>162</v>
      </c>
      <c r="C20" s="53" t="s">
        <v>117</v>
      </c>
      <c r="D20" s="183"/>
      <c r="E20" s="54" t="s">
        <v>173</v>
      </c>
      <c r="F20" s="54" t="s">
        <v>115</v>
      </c>
      <c r="G20" s="23"/>
      <c r="H20" s="23"/>
    </row>
    <row r="21" spans="1:8" ht="24">
      <c r="A21" s="170" t="s">
        <v>121</v>
      </c>
      <c r="B21" s="49" t="s">
        <v>141</v>
      </c>
      <c r="C21" s="49" t="s">
        <v>121</v>
      </c>
      <c r="D21" s="55" t="s">
        <v>174</v>
      </c>
      <c r="E21" s="56" t="s">
        <v>144</v>
      </c>
      <c r="F21" s="55" t="s">
        <v>127</v>
      </c>
      <c r="G21" s="23"/>
      <c r="H21" s="23"/>
    </row>
    <row r="22" spans="1:8" ht="48">
      <c r="A22" s="171"/>
      <c r="B22" s="51" t="s">
        <v>146</v>
      </c>
      <c r="C22" s="51" t="s">
        <v>175</v>
      </c>
      <c r="D22" s="57" t="s">
        <v>176</v>
      </c>
      <c r="E22" s="58" t="s">
        <v>177</v>
      </c>
      <c r="F22" s="57" t="s">
        <v>178</v>
      </c>
      <c r="G22" s="23"/>
      <c r="H22" s="23"/>
    </row>
    <row r="23" spans="1:8" ht="48">
      <c r="A23" s="171"/>
      <c r="B23" s="51" t="s">
        <v>151</v>
      </c>
      <c r="C23" s="51" t="s">
        <v>175</v>
      </c>
      <c r="D23" s="57" t="s">
        <v>179</v>
      </c>
      <c r="E23" s="58" t="s">
        <v>154</v>
      </c>
      <c r="F23" s="57" t="s">
        <v>178</v>
      </c>
      <c r="G23" s="23"/>
      <c r="H23" s="23"/>
    </row>
    <row r="24" spans="1:8" ht="36">
      <c r="A24" s="172"/>
      <c r="B24" s="51" t="s">
        <v>156</v>
      </c>
      <c r="C24" s="51" t="s">
        <v>175</v>
      </c>
      <c r="D24" s="57" t="s">
        <v>180</v>
      </c>
      <c r="E24" s="58" t="s">
        <v>159</v>
      </c>
      <c r="F24" s="57" t="s">
        <v>119</v>
      </c>
      <c r="G24" s="23"/>
      <c r="H24" s="23"/>
    </row>
    <row r="25" spans="1:8" ht="36.75" thickBot="1">
      <c r="A25" s="172"/>
      <c r="B25" s="53" t="s">
        <v>162</v>
      </c>
      <c r="C25" s="53" t="s">
        <v>117</v>
      </c>
      <c r="D25" s="59" t="s">
        <v>181</v>
      </c>
      <c r="E25" s="60" t="s">
        <v>159</v>
      </c>
      <c r="F25" s="59" t="s">
        <v>119</v>
      </c>
      <c r="G25" s="23"/>
      <c r="H25" s="23"/>
    </row>
    <row r="26" spans="1:8" ht="24">
      <c r="A26" s="170" t="s">
        <v>125</v>
      </c>
      <c r="B26" s="49" t="s">
        <v>141</v>
      </c>
      <c r="C26" s="49" t="s">
        <v>125</v>
      </c>
      <c r="D26" s="55" t="s">
        <v>182</v>
      </c>
      <c r="E26" s="56" t="s">
        <v>144</v>
      </c>
      <c r="F26" s="55" t="s">
        <v>131</v>
      </c>
      <c r="G26" s="23"/>
      <c r="H26" s="23"/>
    </row>
    <row r="27" spans="1:8" ht="24">
      <c r="A27" s="171" t="s">
        <v>125</v>
      </c>
      <c r="B27" s="51" t="s">
        <v>146</v>
      </c>
      <c r="C27" s="51" t="s">
        <v>183</v>
      </c>
      <c r="D27" s="57" t="s">
        <v>176</v>
      </c>
      <c r="E27" s="58" t="s">
        <v>177</v>
      </c>
      <c r="F27" s="57" t="s">
        <v>127</v>
      </c>
      <c r="G27" s="23"/>
      <c r="H27" s="23"/>
    </row>
    <row r="28" spans="1:8" ht="48">
      <c r="A28" s="171"/>
      <c r="B28" s="51" t="s">
        <v>151</v>
      </c>
      <c r="C28" s="51" t="s">
        <v>183</v>
      </c>
      <c r="D28" s="57" t="s">
        <v>184</v>
      </c>
      <c r="E28" s="58" t="s">
        <v>154</v>
      </c>
      <c r="F28" s="57" t="s">
        <v>178</v>
      </c>
      <c r="G28" s="23"/>
      <c r="H28" s="23"/>
    </row>
    <row r="29" spans="1:8" ht="36">
      <c r="A29" s="172"/>
      <c r="B29" s="51" t="s">
        <v>156</v>
      </c>
      <c r="C29" s="51" t="s">
        <v>121</v>
      </c>
      <c r="D29" s="57" t="s">
        <v>180</v>
      </c>
      <c r="E29" s="58" t="s">
        <v>159</v>
      </c>
      <c r="F29" s="57" t="s">
        <v>119</v>
      </c>
      <c r="G29" s="23"/>
      <c r="H29" s="23"/>
    </row>
    <row r="30" spans="1:8" ht="36.75" thickBot="1">
      <c r="A30" s="172" t="s">
        <v>125</v>
      </c>
      <c r="B30" s="53" t="s">
        <v>162</v>
      </c>
      <c r="C30" s="53" t="s">
        <v>175</v>
      </c>
      <c r="D30" s="59" t="s">
        <v>181</v>
      </c>
      <c r="E30" s="60" t="s">
        <v>159</v>
      </c>
      <c r="F30" s="59" t="s">
        <v>119</v>
      </c>
      <c r="G30" s="23"/>
      <c r="H30" s="23"/>
    </row>
    <row r="31" spans="1:8" ht="24">
      <c r="A31" s="173" t="s">
        <v>161</v>
      </c>
      <c r="B31" s="49" t="s">
        <v>141</v>
      </c>
      <c r="C31" s="49" t="s">
        <v>161</v>
      </c>
      <c r="D31" s="55" t="s">
        <v>182</v>
      </c>
      <c r="E31" s="56" t="s">
        <v>144</v>
      </c>
      <c r="F31" s="55" t="s">
        <v>131</v>
      </c>
      <c r="G31" s="23"/>
      <c r="H31" s="23"/>
    </row>
    <row r="32" spans="1:8" ht="24">
      <c r="A32" s="174"/>
      <c r="B32" s="51" t="s">
        <v>146</v>
      </c>
      <c r="C32" s="51" t="s">
        <v>185</v>
      </c>
      <c r="D32" s="57" t="s">
        <v>176</v>
      </c>
      <c r="E32" s="58" t="s">
        <v>177</v>
      </c>
      <c r="F32" s="57" t="s">
        <v>131</v>
      </c>
      <c r="G32" s="23"/>
      <c r="H32" s="23"/>
    </row>
    <row r="33" spans="1:8" ht="48">
      <c r="A33" s="174"/>
      <c r="B33" s="51" t="s">
        <v>151</v>
      </c>
      <c r="C33" s="51" t="s">
        <v>125</v>
      </c>
      <c r="D33" s="57" t="s">
        <v>184</v>
      </c>
      <c r="E33" s="58" t="s">
        <v>154</v>
      </c>
      <c r="F33" s="57" t="s">
        <v>186</v>
      </c>
      <c r="G33" s="23"/>
      <c r="H33" s="23"/>
    </row>
    <row r="34" spans="1:8" ht="36">
      <c r="A34" s="174"/>
      <c r="B34" s="51" t="s">
        <v>156</v>
      </c>
      <c r="C34" s="51" t="s">
        <v>183</v>
      </c>
      <c r="D34" s="57" t="s">
        <v>180</v>
      </c>
      <c r="E34" s="58" t="s">
        <v>159</v>
      </c>
      <c r="F34" s="57" t="s">
        <v>127</v>
      </c>
      <c r="G34" s="23"/>
      <c r="H34" s="23"/>
    </row>
    <row r="35" spans="1:8" ht="36.75" thickBot="1">
      <c r="A35" s="175"/>
      <c r="B35" s="53" t="s">
        <v>162</v>
      </c>
      <c r="C35" s="53" t="s">
        <v>121</v>
      </c>
      <c r="D35" s="60" t="s">
        <v>181</v>
      </c>
      <c r="E35" s="60" t="s">
        <v>159</v>
      </c>
      <c r="F35" s="59" t="s">
        <v>127</v>
      </c>
      <c r="G35" s="23"/>
      <c r="H35" s="23"/>
    </row>
  </sheetData>
  <mergeCells count="9">
    <mergeCell ref="A21:A25"/>
    <mergeCell ref="A26:A30"/>
    <mergeCell ref="A31:A35"/>
    <mergeCell ref="A5:E5"/>
    <mergeCell ref="G5:H5"/>
    <mergeCell ref="A12:E12"/>
    <mergeCell ref="A14:F14"/>
    <mergeCell ref="A16:A20"/>
    <mergeCell ref="D16:D20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E33"/>
  <sheetViews>
    <sheetView workbookViewId="0">
      <selection activeCell="A5" sqref="A5:E5"/>
    </sheetView>
  </sheetViews>
  <sheetFormatPr defaultRowHeight="15"/>
  <cols>
    <col min="1" max="5" width="35.7109375" customWidth="1"/>
  </cols>
  <sheetData>
    <row r="5" spans="1:5" ht="28.5">
      <c r="A5" s="191" t="s">
        <v>187</v>
      </c>
      <c r="B5" s="191"/>
      <c r="C5" s="191"/>
      <c r="D5" s="191"/>
      <c r="E5" s="191"/>
    </row>
    <row r="6" spans="1:5" ht="18.75">
      <c r="A6" s="15" t="s">
        <v>188</v>
      </c>
      <c r="B6" s="15" t="s">
        <v>189</v>
      </c>
      <c r="C6" s="15" t="s">
        <v>190</v>
      </c>
      <c r="D6" s="15" t="s">
        <v>191</v>
      </c>
      <c r="E6" s="15" t="s">
        <v>192</v>
      </c>
    </row>
    <row r="7" spans="1:5">
      <c r="A7" s="192" t="s">
        <v>193</v>
      </c>
      <c r="B7" s="187" t="s">
        <v>194</v>
      </c>
      <c r="C7" s="16"/>
      <c r="D7" s="16" t="s">
        <v>195</v>
      </c>
      <c r="E7" s="16" t="s">
        <v>196</v>
      </c>
    </row>
    <row r="8" spans="1:5">
      <c r="A8" s="192"/>
      <c r="B8" s="188"/>
      <c r="C8" s="17"/>
      <c r="D8" s="17" t="s">
        <v>197</v>
      </c>
      <c r="E8" s="17" t="s">
        <v>198</v>
      </c>
    </row>
    <row r="9" spans="1:5">
      <c r="A9" s="192"/>
      <c r="B9" s="189"/>
      <c r="C9" s="17"/>
      <c r="D9" s="17" t="s">
        <v>199</v>
      </c>
      <c r="E9" s="17" t="s">
        <v>200</v>
      </c>
    </row>
    <row r="10" spans="1:5">
      <c r="A10" s="192"/>
      <c r="B10" s="188" t="s">
        <v>201</v>
      </c>
      <c r="C10" s="17"/>
      <c r="D10" s="17" t="s">
        <v>202</v>
      </c>
      <c r="E10" s="17" t="s">
        <v>203</v>
      </c>
    </row>
    <row r="11" spans="1:5">
      <c r="A11" s="192"/>
      <c r="B11" s="188"/>
      <c r="C11" s="17"/>
      <c r="D11" s="17" t="s">
        <v>204</v>
      </c>
      <c r="E11" s="17" t="s">
        <v>205</v>
      </c>
    </row>
    <row r="12" spans="1:5">
      <c r="A12" s="192"/>
      <c r="B12" s="189"/>
      <c r="C12" s="17"/>
      <c r="D12" s="17" t="s">
        <v>206</v>
      </c>
      <c r="E12" s="17" t="s">
        <v>207</v>
      </c>
    </row>
    <row r="13" spans="1:5">
      <c r="A13" s="192"/>
      <c r="B13" s="188" t="s">
        <v>208</v>
      </c>
      <c r="C13" s="17"/>
      <c r="D13" s="17" t="s">
        <v>209</v>
      </c>
      <c r="E13" s="17" t="s">
        <v>210</v>
      </c>
    </row>
    <row r="14" spans="1:5">
      <c r="A14" s="192"/>
      <c r="B14" s="188"/>
      <c r="C14" s="17"/>
      <c r="D14" s="17" t="s">
        <v>211</v>
      </c>
      <c r="E14" s="17" t="s">
        <v>212</v>
      </c>
    </row>
    <row r="15" spans="1:5">
      <c r="A15" s="192"/>
      <c r="B15" s="190"/>
      <c r="C15" s="18"/>
      <c r="D15" s="18" t="s">
        <v>213</v>
      </c>
      <c r="E15" s="18" t="s">
        <v>214</v>
      </c>
    </row>
    <row r="16" spans="1:5">
      <c r="A16" s="184" t="s">
        <v>215</v>
      </c>
      <c r="B16" s="187" t="s">
        <v>216</v>
      </c>
      <c r="C16" s="16"/>
      <c r="D16" s="16" t="s">
        <v>217</v>
      </c>
      <c r="E16" s="16" t="s">
        <v>218</v>
      </c>
    </row>
    <row r="17" spans="1:5">
      <c r="A17" s="185"/>
      <c r="B17" s="188"/>
      <c r="C17" s="17"/>
      <c r="D17" s="17" t="s">
        <v>219</v>
      </c>
      <c r="E17" s="17" t="s">
        <v>220</v>
      </c>
    </row>
    <row r="18" spans="1:5">
      <c r="A18" s="185"/>
      <c r="B18" s="189"/>
      <c r="C18" s="17"/>
      <c r="D18" s="17" t="s">
        <v>221</v>
      </c>
      <c r="E18" s="17" t="s">
        <v>222</v>
      </c>
    </row>
    <row r="19" spans="1:5">
      <c r="A19" s="185"/>
      <c r="B19" s="188" t="s">
        <v>223</v>
      </c>
      <c r="C19" s="17"/>
      <c r="D19" s="17" t="s">
        <v>224</v>
      </c>
      <c r="E19" s="17" t="s">
        <v>225</v>
      </c>
    </row>
    <row r="20" spans="1:5">
      <c r="A20" s="185"/>
      <c r="B20" s="188"/>
      <c r="C20" s="17"/>
      <c r="D20" s="17" t="s">
        <v>226</v>
      </c>
      <c r="E20" s="17" t="s">
        <v>227</v>
      </c>
    </row>
    <row r="21" spans="1:5">
      <c r="A21" s="185"/>
      <c r="B21" s="189"/>
      <c r="C21" s="17"/>
      <c r="D21" s="17" t="s">
        <v>228</v>
      </c>
      <c r="E21" s="17" t="s">
        <v>229</v>
      </c>
    </row>
    <row r="22" spans="1:5">
      <c r="A22" s="185"/>
      <c r="B22" s="188" t="s">
        <v>230</v>
      </c>
      <c r="C22" s="17"/>
      <c r="D22" s="17" t="s">
        <v>231</v>
      </c>
      <c r="E22" s="17" t="s">
        <v>232</v>
      </c>
    </row>
    <row r="23" spans="1:5">
      <c r="A23" s="185"/>
      <c r="B23" s="188"/>
      <c r="C23" s="17"/>
      <c r="D23" s="17" t="s">
        <v>233</v>
      </c>
      <c r="E23" s="17" t="s">
        <v>234</v>
      </c>
    </row>
    <row r="24" spans="1:5">
      <c r="A24" s="186"/>
      <c r="B24" s="190"/>
      <c r="C24" s="18"/>
      <c r="D24" s="18" t="s">
        <v>235</v>
      </c>
      <c r="E24" s="18" t="s">
        <v>236</v>
      </c>
    </row>
    <row r="25" spans="1:5">
      <c r="A25" s="184" t="s">
        <v>237</v>
      </c>
      <c r="B25" s="187" t="s">
        <v>238</v>
      </c>
      <c r="C25" s="16"/>
      <c r="D25" s="16" t="s">
        <v>239</v>
      </c>
      <c r="E25" s="16" t="s">
        <v>240</v>
      </c>
    </row>
    <row r="26" spans="1:5">
      <c r="A26" s="185"/>
      <c r="B26" s="188"/>
      <c r="C26" s="17"/>
      <c r="D26" s="17" t="s">
        <v>241</v>
      </c>
      <c r="E26" s="17" t="s">
        <v>242</v>
      </c>
    </row>
    <row r="27" spans="1:5">
      <c r="A27" s="185"/>
      <c r="B27" s="189"/>
      <c r="C27" s="17"/>
      <c r="D27" s="17" t="s">
        <v>243</v>
      </c>
      <c r="E27" s="17" t="s">
        <v>244</v>
      </c>
    </row>
    <row r="28" spans="1:5">
      <c r="A28" s="185"/>
      <c r="B28" s="188" t="s">
        <v>245</v>
      </c>
      <c r="C28" s="17"/>
      <c r="D28" s="17" t="s">
        <v>246</v>
      </c>
      <c r="E28" s="17" t="s">
        <v>247</v>
      </c>
    </row>
    <row r="29" spans="1:5">
      <c r="A29" s="185"/>
      <c r="B29" s="188"/>
      <c r="C29" s="17"/>
      <c r="D29" s="17" t="s">
        <v>248</v>
      </c>
      <c r="E29" s="17" t="s">
        <v>249</v>
      </c>
    </row>
    <row r="30" spans="1:5">
      <c r="A30" s="185"/>
      <c r="B30" s="189"/>
      <c r="C30" s="17"/>
      <c r="D30" s="17" t="s">
        <v>250</v>
      </c>
      <c r="E30" s="17" t="s">
        <v>251</v>
      </c>
    </row>
    <row r="31" spans="1:5">
      <c r="A31" s="185"/>
      <c r="B31" s="188" t="s">
        <v>252</v>
      </c>
      <c r="C31" s="17"/>
      <c r="D31" s="17" t="s">
        <v>253</v>
      </c>
      <c r="E31" s="17" t="s">
        <v>254</v>
      </c>
    </row>
    <row r="32" spans="1:5">
      <c r="A32" s="185"/>
      <c r="B32" s="188"/>
      <c r="C32" s="17"/>
      <c r="D32" s="17" t="s">
        <v>255</v>
      </c>
      <c r="E32" s="17" t="s">
        <v>256</v>
      </c>
    </row>
    <row r="33" spans="1:5">
      <c r="A33" s="186"/>
      <c r="B33" s="190"/>
      <c r="C33" s="18"/>
      <c r="D33" s="18" t="s">
        <v>257</v>
      </c>
      <c r="E33" s="18" t="s">
        <v>258</v>
      </c>
    </row>
  </sheetData>
  <mergeCells count="13">
    <mergeCell ref="A25:A33"/>
    <mergeCell ref="B25:B27"/>
    <mergeCell ref="B28:B30"/>
    <mergeCell ref="B31:B33"/>
    <mergeCell ref="A5:E5"/>
    <mergeCell ref="A7:A15"/>
    <mergeCell ref="B7:B9"/>
    <mergeCell ref="B10:B12"/>
    <mergeCell ref="B13:B15"/>
    <mergeCell ref="A16:A24"/>
    <mergeCell ref="B16:B18"/>
    <mergeCell ref="B19:B21"/>
    <mergeCell ref="B22:B24"/>
  </mergeCells>
  <pageMargins left="0.511811024" right="0.511811024" top="0.78740157499999996" bottom="0.78740157499999996" header="0.31496062000000002" footer="0.31496062000000002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debb7e-84cc-409c-bf49-a1df29fecb70">
      <Terms xmlns="http://schemas.microsoft.com/office/infopath/2007/PartnerControls"/>
    </lcf76f155ced4ddcb4097134ff3c332f>
    <TaxCatchAll xmlns="97461eed-a4fa-44f0-84c4-5e950bf7718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F762824D3369418DCA59AF2C637D9F" ma:contentTypeVersion="20" ma:contentTypeDescription="Crear nuevo documento." ma:contentTypeScope="" ma:versionID="119c58406faa3857af6758ca7b4b71db">
  <xsd:schema xmlns:xsd="http://www.w3.org/2001/XMLSchema" xmlns:xs="http://www.w3.org/2001/XMLSchema" xmlns:p="http://schemas.microsoft.com/office/2006/metadata/properties" xmlns:ns2="a7debb7e-84cc-409c-bf49-a1df29fecb70" xmlns:ns3="97461eed-a4fa-44f0-84c4-5e950bf77184" targetNamespace="http://schemas.microsoft.com/office/2006/metadata/properties" ma:root="true" ma:fieldsID="c627d76c6b0ffdb1c25e24f160a0431c" ns2:_="" ns3:_="">
    <xsd:import namespace="a7debb7e-84cc-409c-bf49-a1df29fecb70"/>
    <xsd:import namespace="97461eed-a4fa-44f0-84c4-5e950bf771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ebb7e-84cc-409c-bf49-a1df29fecb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3b28575f-091e-4a67-9dc8-52f6ad128b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61eed-a4fa-44f0-84c4-5e950bf7718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331ff55-5c69-450a-8fd3-1326d1615ed9}" ma:internalName="TaxCatchAll" ma:showField="CatchAllData" ma:web="97461eed-a4fa-44f0-84c4-5e950bf77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A59885-E725-4E84-8C41-B607C86A31EC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7debb7e-84cc-409c-bf49-a1df29fecb70"/>
    <ds:schemaRef ds:uri="http://schemas.microsoft.com/office/2006/metadata/properties"/>
    <ds:schemaRef ds:uri="http://purl.org/dc/elements/1.1/"/>
    <ds:schemaRef ds:uri="97461eed-a4fa-44f0-84c4-5e950bf7718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5EE466-A5B5-432A-96D0-8E338EE21B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F0EA9-BEB4-48F6-9F55-C2921AAD1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ebb7e-84cc-409c-bf49-a1df29fecb70"/>
    <ds:schemaRef ds:uri="97461eed-a4fa-44f0-84c4-5e950bf771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Série Histórica IPCA</vt:lpstr>
      <vt:lpstr>Modelo de Papel de Trabalho</vt:lpstr>
      <vt:lpstr>Matriz de Riscos e Controles</vt:lpstr>
      <vt:lpstr>Orientações</vt:lpstr>
      <vt:lpstr>Fontes_Vulnerabilidades</vt:lpstr>
      <vt:lpstr>Escalas Impacto Probabilidade</vt:lpstr>
      <vt:lpstr>Escala Controle Níveis de Risco</vt:lpstr>
      <vt:lpstr>Identif_Análise_Risco_Controle</vt:lpstr>
      <vt:lpstr>'Modelo de Papel de Trabalho'!Area_de_impressao</vt:lpstr>
      <vt:lpstr>'Série Histórica IPCA'!Area_de_impressao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BORGES</dc:creator>
  <cp:keywords/>
  <dc:description/>
  <cp:lastModifiedBy>Flavio Gruba</cp:lastModifiedBy>
  <cp:revision/>
  <dcterms:created xsi:type="dcterms:W3CDTF">2023-12-16T13:22:48Z</dcterms:created>
  <dcterms:modified xsi:type="dcterms:W3CDTF">2024-02-21T17:59:09Z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0x010100A0F762824D3369418DCA59AF2C637D9F</vt:lpwstr>
  </property>
  <property fmtid="{D5CDD505-2E9C-101B-9397-08002B2CF9AE}" pid="3" name="MediaServiceImageTags">
    <vt:lpwstr/>
  </property>
</Properties>
</file>