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C:\Users\luciano.rmenegazzo\OneDrive\LRM\Trabalho\Agepar\1-Serviços Regulados\2-Saneamento\2021\4-2a RTP-etapa2\8-Docs Finais 1a Fase\Planilhas-1aFase2aRTP\"/>
    </mc:Choice>
  </mc:AlternateContent>
  <xr:revisionPtr revIDLastSave="1" documentId="13_ncr:1_{4C733774-3D55-428C-A735-23F58F273856}" xr6:coauthVersionLast="36" xr6:coauthVersionMax="46" xr10:uidLastSave="{26AC0C55-E11B-4593-B19C-DD570D257C67}"/>
  <bookViews>
    <workbookView xWindow="-120" yWindow="-120" windowWidth="20730" windowHeight="11160" tabRatio="785" xr2:uid="{00000000-000D-0000-FFFF-FFFF00000000}"/>
  </bookViews>
  <sheets>
    <sheet name="Mapa_Planilha" sheetId="20" r:id="rId1"/>
    <sheet name="I- REC.OP E INADIMP." sheetId="25" r:id="rId2"/>
    <sheet name="A-Calculo do Aging Mensal" sheetId="23" r:id="rId3"/>
    <sheet name="R-Percentual Aging" sheetId="24" r:id="rId4"/>
    <sheet name="R-Curva Aging" sheetId="26" r:id="rId5"/>
  </sheets>
  <externalReferences>
    <externalReference r:id="rId6"/>
  </externalReferences>
  <definedNames>
    <definedName name="ano_fim">[1]Menu!$D$20</definedName>
    <definedName name="fator_x">'[1]Fator X'!$B$46</definedName>
    <definedName name="P0_San_T">[1]P0_Sanepar!$B$5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4" l="1"/>
  <c r="D3" i="24"/>
  <c r="C3" i="24"/>
  <c r="B3" i="24"/>
  <c r="C7" i="23"/>
  <c r="D7" i="23"/>
  <c r="E7" i="23"/>
  <c r="F7" i="23"/>
  <c r="G7" i="23"/>
  <c r="H7" i="23"/>
  <c r="I7" i="23"/>
  <c r="J7" i="23"/>
  <c r="K7" i="23"/>
  <c r="L7" i="23"/>
  <c r="M7" i="23"/>
  <c r="N7" i="23"/>
  <c r="O7" i="23"/>
  <c r="P7" i="23"/>
  <c r="Q7" i="23"/>
  <c r="R7" i="23"/>
  <c r="S7" i="23"/>
  <c r="T7" i="23"/>
  <c r="U7" i="23"/>
  <c r="V7" i="23"/>
  <c r="W7" i="23"/>
  <c r="X7" i="23"/>
  <c r="Y7" i="23"/>
  <c r="Z7" i="23"/>
  <c r="AA7" i="23"/>
  <c r="AB7" i="23"/>
  <c r="AC7" i="23"/>
  <c r="AD7" i="23"/>
  <c r="AE7" i="23"/>
  <c r="AF7" i="23"/>
  <c r="AG7" i="23"/>
  <c r="AH7" i="23"/>
  <c r="AI7" i="23"/>
  <c r="AJ7" i="23"/>
  <c r="AK7" i="23"/>
  <c r="C6" i="23"/>
  <c r="D6" i="23"/>
  <c r="E6" i="23"/>
  <c r="E8" i="23" s="1"/>
  <c r="F6" i="23"/>
  <c r="G6" i="23"/>
  <c r="H6" i="23"/>
  <c r="I6" i="23"/>
  <c r="I8" i="23" s="1"/>
  <c r="J6" i="23"/>
  <c r="K6" i="23"/>
  <c r="L6" i="23"/>
  <c r="M6" i="23"/>
  <c r="M8" i="23" s="1"/>
  <c r="N6" i="23"/>
  <c r="O6" i="23"/>
  <c r="P6" i="23"/>
  <c r="Q6" i="23"/>
  <c r="Q8" i="23" s="1"/>
  <c r="R6" i="23"/>
  <c r="S6" i="23"/>
  <c r="T6" i="23"/>
  <c r="U6" i="23"/>
  <c r="U8" i="23" s="1"/>
  <c r="V6" i="23"/>
  <c r="W6" i="23"/>
  <c r="X6" i="23"/>
  <c r="Y6" i="23"/>
  <c r="Y8" i="23" s="1"/>
  <c r="Z6" i="23"/>
  <c r="AA6" i="23"/>
  <c r="AB6" i="23"/>
  <c r="AC6" i="23"/>
  <c r="AC8" i="23" s="1"/>
  <c r="AD6" i="23"/>
  <c r="AE6" i="23"/>
  <c r="AF6" i="23"/>
  <c r="AG6" i="23"/>
  <c r="AG8" i="23" s="1"/>
  <c r="AH6" i="23"/>
  <c r="AI6" i="23"/>
  <c r="AJ6" i="23"/>
  <c r="AK6" i="23"/>
  <c r="AK8" i="23" s="1"/>
  <c r="B7" i="23"/>
  <c r="B6" i="23"/>
  <c r="G75" i="25"/>
  <c r="C4" i="23"/>
  <c r="D4" i="23"/>
  <c r="E4" i="23"/>
  <c r="F4" i="23"/>
  <c r="G4" i="23"/>
  <c r="H4" i="23"/>
  <c r="I4" i="23"/>
  <c r="J4" i="23"/>
  <c r="K4" i="23"/>
  <c r="L4" i="23"/>
  <c r="M4" i="23"/>
  <c r="N4" i="23"/>
  <c r="O4" i="23"/>
  <c r="P4" i="23"/>
  <c r="Q4" i="23"/>
  <c r="R4" i="23"/>
  <c r="S4" i="23"/>
  <c r="T4" i="23"/>
  <c r="U4" i="23"/>
  <c r="V4" i="23"/>
  <c r="W4" i="23"/>
  <c r="X4" i="23"/>
  <c r="Y4" i="23"/>
  <c r="Z4" i="23"/>
  <c r="AA4" i="23"/>
  <c r="AB4" i="23"/>
  <c r="AC4" i="23"/>
  <c r="AD4" i="23"/>
  <c r="AE4" i="23"/>
  <c r="AF4" i="23"/>
  <c r="AG4" i="23"/>
  <c r="AH4" i="23"/>
  <c r="AI4" i="23"/>
  <c r="AJ4" i="23"/>
  <c r="AK4" i="23"/>
  <c r="B4" i="23"/>
  <c r="C3" i="23"/>
  <c r="C5" i="23" s="1"/>
  <c r="D3" i="23"/>
  <c r="D5" i="23" s="1"/>
  <c r="E3" i="23"/>
  <c r="E5" i="23" s="1"/>
  <c r="F3" i="23"/>
  <c r="F5" i="23" s="1"/>
  <c r="G3" i="23"/>
  <c r="G5" i="23" s="1"/>
  <c r="H3" i="23"/>
  <c r="H5" i="23" s="1"/>
  <c r="I3" i="23"/>
  <c r="I5" i="23" s="1"/>
  <c r="J3" i="23"/>
  <c r="J5" i="23" s="1"/>
  <c r="K3" i="23"/>
  <c r="K5" i="23" s="1"/>
  <c r="L3" i="23"/>
  <c r="L5" i="23" s="1"/>
  <c r="M3" i="23"/>
  <c r="M5" i="23" s="1"/>
  <c r="N3" i="23"/>
  <c r="N5" i="23" s="1"/>
  <c r="O3" i="23"/>
  <c r="O5" i="23" s="1"/>
  <c r="P3" i="23"/>
  <c r="P5" i="23" s="1"/>
  <c r="Q3" i="23"/>
  <c r="Q5" i="23" s="1"/>
  <c r="R3" i="23"/>
  <c r="R5" i="23" s="1"/>
  <c r="S3" i="23"/>
  <c r="S5" i="23" s="1"/>
  <c r="T3" i="23"/>
  <c r="T5" i="23" s="1"/>
  <c r="U3" i="23"/>
  <c r="U5" i="23" s="1"/>
  <c r="V3" i="23"/>
  <c r="V5" i="23" s="1"/>
  <c r="W3" i="23"/>
  <c r="W5" i="23" s="1"/>
  <c r="X3" i="23"/>
  <c r="X5" i="23" s="1"/>
  <c r="Y3" i="23"/>
  <c r="Y5" i="23" s="1"/>
  <c r="Z3" i="23"/>
  <c r="Z5" i="23" s="1"/>
  <c r="AA3" i="23"/>
  <c r="AA5" i="23" s="1"/>
  <c r="AB3" i="23"/>
  <c r="AB5" i="23" s="1"/>
  <c r="AC3" i="23"/>
  <c r="AC5" i="23" s="1"/>
  <c r="AD3" i="23"/>
  <c r="AD5" i="23" s="1"/>
  <c r="AE3" i="23"/>
  <c r="AE5" i="23" s="1"/>
  <c r="AF3" i="23"/>
  <c r="AF5" i="23" s="1"/>
  <c r="AG3" i="23"/>
  <c r="AG5" i="23" s="1"/>
  <c r="AH3" i="23"/>
  <c r="AH5" i="23" s="1"/>
  <c r="AI3" i="23"/>
  <c r="AI5" i="23" s="1"/>
  <c r="AJ3" i="23"/>
  <c r="AJ5" i="23" s="1"/>
  <c r="AK3" i="23"/>
  <c r="AK5" i="23" s="1"/>
  <c r="B3" i="23"/>
  <c r="B5" i="23" s="1"/>
  <c r="AP75" i="25"/>
  <c r="AO75" i="25"/>
  <c r="AN75" i="25"/>
  <c r="AM75" i="25"/>
  <c r="AL75" i="25"/>
  <c r="AK75" i="25"/>
  <c r="AJ75" i="25"/>
  <c r="AI75" i="25"/>
  <c r="AH75" i="25"/>
  <c r="AG75" i="25"/>
  <c r="AF75" i="25"/>
  <c r="AE75" i="25"/>
  <c r="AD75" i="25"/>
  <c r="AC75" i="25"/>
  <c r="AB75" i="25"/>
  <c r="AA75" i="25"/>
  <c r="Z75" i="25"/>
  <c r="Y75" i="25"/>
  <c r="X75" i="25"/>
  <c r="W75" i="25"/>
  <c r="V75" i="25"/>
  <c r="U75" i="25"/>
  <c r="T75" i="25"/>
  <c r="S75" i="25"/>
  <c r="R75" i="25"/>
  <c r="Q75" i="25"/>
  <c r="P75" i="25"/>
  <c r="O75" i="25"/>
  <c r="N75" i="25"/>
  <c r="M75" i="25"/>
  <c r="L75" i="25"/>
  <c r="K75" i="25"/>
  <c r="J75" i="25"/>
  <c r="I75" i="25"/>
  <c r="H75" i="25"/>
  <c r="F75" i="25" s="1"/>
  <c r="F74" i="25"/>
  <c r="F73" i="25"/>
  <c r="AP71" i="25"/>
  <c r="AO71" i="25"/>
  <c r="AN71" i="25"/>
  <c r="AM71" i="25"/>
  <c r="AL71" i="25"/>
  <c r="AK71" i="25"/>
  <c r="AJ71" i="25"/>
  <c r="AI71" i="25"/>
  <c r="AH71" i="25"/>
  <c r="AG71" i="25"/>
  <c r="AF71" i="25"/>
  <c r="AE71" i="25"/>
  <c r="AD71" i="25"/>
  <c r="AC71" i="25"/>
  <c r="AB71" i="25"/>
  <c r="AA71" i="25"/>
  <c r="Z71" i="25"/>
  <c r="Y71" i="25"/>
  <c r="X71" i="25"/>
  <c r="W71" i="25"/>
  <c r="V71" i="25"/>
  <c r="U71" i="25"/>
  <c r="T71" i="25"/>
  <c r="S71" i="25"/>
  <c r="R71" i="25"/>
  <c r="Q71" i="25"/>
  <c r="P71" i="25"/>
  <c r="O71" i="25"/>
  <c r="N71" i="25"/>
  <c r="M71" i="25"/>
  <c r="L71" i="25"/>
  <c r="K71" i="25"/>
  <c r="J71" i="25"/>
  <c r="I71" i="25"/>
  <c r="H71" i="25"/>
  <c r="G71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AP69" i="25"/>
  <c r="AO69" i="25"/>
  <c r="AN69" i="25"/>
  <c r="AM69" i="25"/>
  <c r="AL69" i="25"/>
  <c r="AK69" i="25"/>
  <c r="AJ69" i="25"/>
  <c r="AI69" i="25"/>
  <c r="AH69" i="25"/>
  <c r="AG69" i="25"/>
  <c r="AF69" i="25"/>
  <c r="AE69" i="25"/>
  <c r="AD69" i="25"/>
  <c r="AC69" i="25"/>
  <c r="AB69" i="25"/>
  <c r="AA69" i="25"/>
  <c r="Z69" i="25"/>
  <c r="Y69" i="25"/>
  <c r="X69" i="25"/>
  <c r="W69" i="25"/>
  <c r="V69" i="25"/>
  <c r="U69" i="25"/>
  <c r="T69" i="25"/>
  <c r="S69" i="25"/>
  <c r="R69" i="25"/>
  <c r="Q69" i="25"/>
  <c r="P69" i="25"/>
  <c r="O69" i="25"/>
  <c r="N69" i="25"/>
  <c r="M69" i="25"/>
  <c r="L69" i="25"/>
  <c r="K69" i="25"/>
  <c r="J69" i="25"/>
  <c r="I69" i="25"/>
  <c r="H69" i="25"/>
  <c r="G69" i="25"/>
  <c r="AP68" i="25"/>
  <c r="AO68" i="25"/>
  <c r="AN68" i="25"/>
  <c r="AM68" i="25"/>
  <c r="AL68" i="25"/>
  <c r="AK68" i="25"/>
  <c r="AJ68" i="25"/>
  <c r="AI68" i="25"/>
  <c r="AH68" i="25"/>
  <c r="AG68" i="25"/>
  <c r="AF68" i="25"/>
  <c r="AE68" i="25"/>
  <c r="AD68" i="25"/>
  <c r="AC68" i="25"/>
  <c r="AB68" i="25"/>
  <c r="AA68" i="25"/>
  <c r="Z68" i="25"/>
  <c r="Y68" i="25"/>
  <c r="X68" i="25"/>
  <c r="W68" i="25"/>
  <c r="V68" i="25"/>
  <c r="U68" i="25"/>
  <c r="T68" i="25"/>
  <c r="S68" i="25"/>
  <c r="R68" i="25"/>
  <c r="Q68" i="25"/>
  <c r="P68" i="25"/>
  <c r="O68" i="25"/>
  <c r="N68" i="25"/>
  <c r="M68" i="25"/>
  <c r="L68" i="25"/>
  <c r="K68" i="25"/>
  <c r="J68" i="25"/>
  <c r="I68" i="25"/>
  <c r="H68" i="25"/>
  <c r="G68" i="25"/>
  <c r="AP67" i="25"/>
  <c r="AO67" i="25"/>
  <c r="AN67" i="25"/>
  <c r="AM67" i="25"/>
  <c r="AL67" i="25"/>
  <c r="AK67" i="25"/>
  <c r="AJ67" i="25"/>
  <c r="AI67" i="25"/>
  <c r="AH67" i="25"/>
  <c r="AG67" i="25"/>
  <c r="AF67" i="25"/>
  <c r="AE67" i="25"/>
  <c r="AD67" i="25"/>
  <c r="AC67" i="25"/>
  <c r="AB67" i="25"/>
  <c r="AA67" i="25"/>
  <c r="Z67" i="25"/>
  <c r="Y67" i="25"/>
  <c r="X67" i="25"/>
  <c r="W67" i="25"/>
  <c r="V67" i="25"/>
  <c r="U67" i="25"/>
  <c r="T67" i="25"/>
  <c r="S67" i="25"/>
  <c r="R67" i="25"/>
  <c r="Q67" i="25"/>
  <c r="P67" i="25"/>
  <c r="O67" i="25"/>
  <c r="N67" i="25"/>
  <c r="M67" i="25"/>
  <c r="L67" i="25"/>
  <c r="K67" i="25"/>
  <c r="J67" i="25"/>
  <c r="I67" i="25"/>
  <c r="H67" i="25"/>
  <c r="G67" i="25"/>
  <c r="AP66" i="25"/>
  <c r="AO66" i="25"/>
  <c r="AN66" i="25"/>
  <c r="AM66" i="25"/>
  <c r="AL66" i="25"/>
  <c r="AK66" i="25"/>
  <c r="AJ66" i="25"/>
  <c r="AI66" i="25"/>
  <c r="AH66" i="25"/>
  <c r="AG66" i="25"/>
  <c r="AF66" i="25"/>
  <c r="AE66" i="25"/>
  <c r="AD66" i="25"/>
  <c r="AC66" i="25"/>
  <c r="AB66" i="25"/>
  <c r="AA66" i="25"/>
  <c r="Z66" i="25"/>
  <c r="Y66" i="25"/>
  <c r="X66" i="25"/>
  <c r="W66" i="25"/>
  <c r="V66" i="25"/>
  <c r="U66" i="25"/>
  <c r="T66" i="25"/>
  <c r="S66" i="25"/>
  <c r="R66" i="25"/>
  <c r="Q66" i="25"/>
  <c r="P66" i="25"/>
  <c r="O66" i="25"/>
  <c r="N66" i="25"/>
  <c r="M66" i="25"/>
  <c r="L66" i="25"/>
  <c r="K66" i="25"/>
  <c r="J66" i="25"/>
  <c r="I66" i="25"/>
  <c r="H66" i="25"/>
  <c r="G66" i="25"/>
  <c r="AP65" i="25"/>
  <c r="AO65" i="25"/>
  <c r="AN65" i="25"/>
  <c r="AM65" i="25"/>
  <c r="AL65" i="25"/>
  <c r="AK65" i="25"/>
  <c r="AJ65" i="25"/>
  <c r="AI65" i="25"/>
  <c r="AH65" i="25"/>
  <c r="AG65" i="25"/>
  <c r="AF65" i="25"/>
  <c r="AE65" i="25"/>
  <c r="AD65" i="25"/>
  <c r="AC65" i="25"/>
  <c r="AB65" i="25"/>
  <c r="AA65" i="25"/>
  <c r="Z65" i="25"/>
  <c r="Y65" i="25"/>
  <c r="X65" i="25"/>
  <c r="W65" i="25"/>
  <c r="V65" i="25"/>
  <c r="U65" i="25"/>
  <c r="T65" i="25"/>
  <c r="S65" i="25"/>
  <c r="R65" i="25"/>
  <c r="Q65" i="25"/>
  <c r="P65" i="25"/>
  <c r="O65" i="25"/>
  <c r="N65" i="25"/>
  <c r="M65" i="25"/>
  <c r="L65" i="25"/>
  <c r="K65" i="25"/>
  <c r="J65" i="25"/>
  <c r="I65" i="25"/>
  <c r="H65" i="25"/>
  <c r="G65" i="25"/>
  <c r="AP64" i="25"/>
  <c r="AO64" i="25"/>
  <c r="AN64" i="25"/>
  <c r="AM64" i="25"/>
  <c r="AL64" i="25"/>
  <c r="AK64" i="25"/>
  <c r="AJ64" i="25"/>
  <c r="AI64" i="25"/>
  <c r="AH64" i="25"/>
  <c r="AG64" i="25"/>
  <c r="AF64" i="25"/>
  <c r="AE64" i="25"/>
  <c r="AD64" i="25"/>
  <c r="AC64" i="25"/>
  <c r="AB64" i="25"/>
  <c r="AA64" i="25"/>
  <c r="Z64" i="25"/>
  <c r="Y64" i="25"/>
  <c r="X64" i="25"/>
  <c r="W64" i="25"/>
  <c r="V64" i="25"/>
  <c r="U64" i="25"/>
  <c r="T64" i="25"/>
  <c r="S64" i="25"/>
  <c r="R64" i="25"/>
  <c r="Q64" i="25"/>
  <c r="P64" i="25"/>
  <c r="O64" i="25"/>
  <c r="N64" i="25"/>
  <c r="M64" i="25"/>
  <c r="L64" i="25"/>
  <c r="K64" i="25"/>
  <c r="J64" i="25"/>
  <c r="I64" i="25"/>
  <c r="H64" i="25"/>
  <c r="G64" i="25"/>
  <c r="AP63" i="25"/>
  <c r="AO63" i="25"/>
  <c r="AN63" i="25"/>
  <c r="AM63" i="25"/>
  <c r="AL63" i="25"/>
  <c r="AK63" i="25"/>
  <c r="AJ63" i="25"/>
  <c r="AI63" i="25"/>
  <c r="AH63" i="25"/>
  <c r="AG63" i="25"/>
  <c r="AF63" i="25"/>
  <c r="AE63" i="25"/>
  <c r="AD63" i="25"/>
  <c r="AC63" i="25"/>
  <c r="AB63" i="25"/>
  <c r="AA63" i="25"/>
  <c r="Z63" i="25"/>
  <c r="Y63" i="25"/>
  <c r="X63" i="25"/>
  <c r="W63" i="25"/>
  <c r="V63" i="25"/>
  <c r="U63" i="25"/>
  <c r="T63" i="25"/>
  <c r="S63" i="25"/>
  <c r="R63" i="25"/>
  <c r="Q63" i="25"/>
  <c r="P63" i="25"/>
  <c r="O63" i="25"/>
  <c r="N63" i="25"/>
  <c r="M63" i="25"/>
  <c r="L63" i="25"/>
  <c r="K63" i="25"/>
  <c r="J63" i="25"/>
  <c r="I63" i="25"/>
  <c r="H63" i="25"/>
  <c r="G63" i="25"/>
  <c r="AP62" i="25"/>
  <c r="AO62" i="25"/>
  <c r="AN62" i="25"/>
  <c r="AM62" i="25"/>
  <c r="AL62" i="25"/>
  <c r="AK62" i="25"/>
  <c r="AJ62" i="25"/>
  <c r="AI62" i="25"/>
  <c r="AH62" i="25"/>
  <c r="AG62" i="25"/>
  <c r="AF62" i="25"/>
  <c r="AE62" i="25"/>
  <c r="AD62" i="25"/>
  <c r="AC62" i="25"/>
  <c r="AB62" i="25"/>
  <c r="AA62" i="25"/>
  <c r="Z62" i="25"/>
  <c r="Y62" i="25"/>
  <c r="X62" i="25"/>
  <c r="W62" i="25"/>
  <c r="V62" i="25"/>
  <c r="U62" i="25"/>
  <c r="T62" i="25"/>
  <c r="S62" i="25"/>
  <c r="R62" i="25"/>
  <c r="Q62" i="25"/>
  <c r="P62" i="25"/>
  <c r="O62" i="25"/>
  <c r="N62" i="25"/>
  <c r="M62" i="25"/>
  <c r="L62" i="25"/>
  <c r="K62" i="25"/>
  <c r="J62" i="25"/>
  <c r="I62" i="25"/>
  <c r="H62" i="25"/>
  <c r="G62" i="25"/>
  <c r="AP61" i="25"/>
  <c r="AO61" i="25"/>
  <c r="AN61" i="25"/>
  <c r="AM61" i="25"/>
  <c r="AL61" i="25"/>
  <c r="AK61" i="25"/>
  <c r="AJ61" i="25"/>
  <c r="AI61" i="25"/>
  <c r="AH61" i="25"/>
  <c r="AG61" i="25"/>
  <c r="AF61" i="25"/>
  <c r="AE61" i="25"/>
  <c r="AD61" i="25"/>
  <c r="AC61" i="25"/>
  <c r="AB61" i="25"/>
  <c r="AA61" i="25"/>
  <c r="Z61" i="25"/>
  <c r="Y61" i="25"/>
  <c r="X61" i="25"/>
  <c r="W61" i="25"/>
  <c r="V61" i="25"/>
  <c r="U61" i="25"/>
  <c r="T61" i="25"/>
  <c r="S61" i="25"/>
  <c r="R61" i="25"/>
  <c r="Q61" i="25"/>
  <c r="P61" i="25"/>
  <c r="O61" i="25"/>
  <c r="N61" i="25"/>
  <c r="M61" i="25"/>
  <c r="L61" i="25"/>
  <c r="K61" i="25"/>
  <c r="J61" i="25"/>
  <c r="I61" i="25"/>
  <c r="H61" i="25"/>
  <c r="G61" i="25"/>
  <c r="AP60" i="25"/>
  <c r="AO60" i="25"/>
  <c r="AN60" i="25"/>
  <c r="AM60" i="25"/>
  <c r="AL60" i="25"/>
  <c r="AK60" i="25"/>
  <c r="AJ60" i="25"/>
  <c r="AI60" i="25"/>
  <c r="AH60" i="25"/>
  <c r="AG60" i="25"/>
  <c r="AF60" i="25"/>
  <c r="AE60" i="25"/>
  <c r="AD60" i="25"/>
  <c r="AC60" i="25"/>
  <c r="AB60" i="25"/>
  <c r="AA60" i="25"/>
  <c r="Z60" i="25"/>
  <c r="Y60" i="25"/>
  <c r="X60" i="25"/>
  <c r="W60" i="25"/>
  <c r="V60" i="25"/>
  <c r="U60" i="25"/>
  <c r="T60" i="25"/>
  <c r="S60" i="25"/>
  <c r="R60" i="25"/>
  <c r="Q60" i="25"/>
  <c r="P60" i="25"/>
  <c r="O60" i="25"/>
  <c r="N60" i="25"/>
  <c r="M60" i="25"/>
  <c r="L60" i="25"/>
  <c r="K60" i="25"/>
  <c r="J60" i="25"/>
  <c r="I60" i="25"/>
  <c r="H60" i="25"/>
  <c r="G60" i="25"/>
  <c r="AP59" i="25"/>
  <c r="AO59" i="25"/>
  <c r="AN59" i="25"/>
  <c r="AM59" i="25"/>
  <c r="AL59" i="25"/>
  <c r="AK59" i="25"/>
  <c r="AJ59" i="25"/>
  <c r="AI59" i="25"/>
  <c r="AH59" i="25"/>
  <c r="AG59" i="25"/>
  <c r="AF59" i="25"/>
  <c r="AE59" i="25"/>
  <c r="AD59" i="25"/>
  <c r="AC59" i="25"/>
  <c r="AB59" i="25"/>
  <c r="AA59" i="25"/>
  <c r="Z59" i="25"/>
  <c r="Y59" i="25"/>
  <c r="X59" i="25"/>
  <c r="W59" i="25"/>
  <c r="V59" i="25"/>
  <c r="U59" i="25"/>
  <c r="T59" i="25"/>
  <c r="S59" i="25"/>
  <c r="R59" i="25"/>
  <c r="Q59" i="25"/>
  <c r="P59" i="25"/>
  <c r="O59" i="25"/>
  <c r="N59" i="25"/>
  <c r="M59" i="25"/>
  <c r="L59" i="25"/>
  <c r="K59" i="25"/>
  <c r="J59" i="25"/>
  <c r="I59" i="25"/>
  <c r="H59" i="25"/>
  <c r="G59" i="25"/>
  <c r="AP58" i="25"/>
  <c r="AO58" i="25"/>
  <c r="AN58" i="25"/>
  <c r="AM58" i="25"/>
  <c r="AL58" i="25"/>
  <c r="AK58" i="25"/>
  <c r="AJ58" i="25"/>
  <c r="AI58" i="25"/>
  <c r="AH58" i="25"/>
  <c r="AG58" i="25"/>
  <c r="AF58" i="25"/>
  <c r="AE58" i="25"/>
  <c r="AD58" i="25"/>
  <c r="AC58" i="25"/>
  <c r="AB58" i="25"/>
  <c r="AA58" i="25"/>
  <c r="Z58" i="25"/>
  <c r="Y58" i="25"/>
  <c r="X58" i="25"/>
  <c r="W58" i="25"/>
  <c r="V58" i="25"/>
  <c r="U58" i="25"/>
  <c r="T58" i="25"/>
  <c r="S58" i="25"/>
  <c r="R58" i="25"/>
  <c r="Q58" i="25"/>
  <c r="P58" i="25"/>
  <c r="O58" i="25"/>
  <c r="N58" i="25"/>
  <c r="M58" i="25"/>
  <c r="L58" i="25"/>
  <c r="K58" i="25"/>
  <c r="J58" i="25"/>
  <c r="I58" i="25"/>
  <c r="H58" i="25"/>
  <c r="G58" i="25"/>
  <c r="AP57" i="25"/>
  <c r="AO57" i="25"/>
  <c r="AN57" i="25"/>
  <c r="AM57" i="25"/>
  <c r="AL57" i="25"/>
  <c r="AK57" i="25"/>
  <c r="AJ57" i="25"/>
  <c r="AI57" i="25"/>
  <c r="AH57" i="25"/>
  <c r="AG57" i="25"/>
  <c r="AF57" i="25"/>
  <c r="AE57" i="25"/>
  <c r="AD57" i="25"/>
  <c r="AC57" i="25"/>
  <c r="AB57" i="25"/>
  <c r="AA57" i="25"/>
  <c r="Z57" i="25"/>
  <c r="Y57" i="25"/>
  <c r="X57" i="25"/>
  <c r="W57" i="25"/>
  <c r="V57" i="25"/>
  <c r="U57" i="25"/>
  <c r="T57" i="25"/>
  <c r="S57" i="25"/>
  <c r="R57" i="25"/>
  <c r="Q57" i="25"/>
  <c r="P57" i="25"/>
  <c r="O57" i="25"/>
  <c r="N57" i="25"/>
  <c r="M57" i="25"/>
  <c r="L57" i="25"/>
  <c r="K57" i="25"/>
  <c r="J57" i="25"/>
  <c r="I57" i="25"/>
  <c r="H57" i="25"/>
  <c r="G57" i="25"/>
  <c r="AP56" i="25"/>
  <c r="AO56" i="25"/>
  <c r="AN56" i="25"/>
  <c r="AM56" i="25"/>
  <c r="AL56" i="25"/>
  <c r="AK56" i="25"/>
  <c r="AJ56" i="25"/>
  <c r="AI56" i="25"/>
  <c r="AH56" i="25"/>
  <c r="AG56" i="25"/>
  <c r="AF56" i="25"/>
  <c r="AE56" i="25"/>
  <c r="AD56" i="25"/>
  <c r="AC56" i="25"/>
  <c r="AB56" i="25"/>
  <c r="AA56" i="25"/>
  <c r="Z56" i="25"/>
  <c r="Y56" i="25"/>
  <c r="X56" i="25"/>
  <c r="W56" i="25"/>
  <c r="V56" i="25"/>
  <c r="U56" i="25"/>
  <c r="T56" i="25"/>
  <c r="S56" i="25"/>
  <c r="R56" i="25"/>
  <c r="Q56" i="25"/>
  <c r="P56" i="25"/>
  <c r="O56" i="25"/>
  <c r="N56" i="25"/>
  <c r="M56" i="25"/>
  <c r="L56" i="25"/>
  <c r="K56" i="25"/>
  <c r="J56" i="25"/>
  <c r="I56" i="25"/>
  <c r="H56" i="25"/>
  <c r="G56" i="25"/>
  <c r="AP55" i="25"/>
  <c r="AO55" i="25"/>
  <c r="AN55" i="25"/>
  <c r="AM55" i="25"/>
  <c r="AL55" i="25"/>
  <c r="AK55" i="25"/>
  <c r="AJ55" i="25"/>
  <c r="AI55" i="25"/>
  <c r="AH55" i="25"/>
  <c r="AG55" i="25"/>
  <c r="AF55" i="25"/>
  <c r="AE55" i="25"/>
  <c r="AD55" i="25"/>
  <c r="AC55" i="25"/>
  <c r="AB55" i="25"/>
  <c r="AA55" i="25"/>
  <c r="Z55" i="25"/>
  <c r="Y55" i="25"/>
  <c r="X55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AP54" i="25"/>
  <c r="AO54" i="25"/>
  <c r="AN54" i="25"/>
  <c r="AM54" i="25"/>
  <c r="AL54" i="25"/>
  <c r="AK54" i="25"/>
  <c r="AJ54" i="25"/>
  <c r="AI54" i="25"/>
  <c r="AH54" i="25"/>
  <c r="AG54" i="25"/>
  <c r="AF54" i="25"/>
  <c r="AE54" i="25"/>
  <c r="AD54" i="25"/>
  <c r="AC54" i="25"/>
  <c r="AB54" i="25"/>
  <c r="AA54" i="25"/>
  <c r="Z54" i="25"/>
  <c r="Y54" i="25"/>
  <c r="X54" i="25"/>
  <c r="W54" i="25"/>
  <c r="V54" i="25"/>
  <c r="U54" i="25"/>
  <c r="T54" i="25"/>
  <c r="S54" i="25"/>
  <c r="R54" i="25"/>
  <c r="Q54" i="25"/>
  <c r="P54" i="25"/>
  <c r="O54" i="25"/>
  <c r="N54" i="25"/>
  <c r="M54" i="25"/>
  <c r="L54" i="25"/>
  <c r="K54" i="25"/>
  <c r="J54" i="25"/>
  <c r="I54" i="25"/>
  <c r="H54" i="25"/>
  <c r="G54" i="25"/>
  <c r="AP53" i="25"/>
  <c r="AO53" i="25"/>
  <c r="AN53" i="25"/>
  <c r="AM53" i="25"/>
  <c r="AL53" i="25"/>
  <c r="AK53" i="25"/>
  <c r="AJ53" i="25"/>
  <c r="AI53" i="25"/>
  <c r="AH53" i="25"/>
  <c r="AG53" i="25"/>
  <c r="AF53" i="25"/>
  <c r="AE53" i="25"/>
  <c r="AD53" i="25"/>
  <c r="AC53" i="25"/>
  <c r="AB53" i="25"/>
  <c r="AA53" i="25"/>
  <c r="Z53" i="25"/>
  <c r="Y53" i="25"/>
  <c r="X53" i="25"/>
  <c r="W53" i="25"/>
  <c r="V53" i="25"/>
  <c r="U53" i="25"/>
  <c r="T53" i="25"/>
  <c r="S53" i="25"/>
  <c r="R53" i="25"/>
  <c r="Q53" i="25"/>
  <c r="P53" i="25"/>
  <c r="O53" i="25"/>
  <c r="N53" i="25"/>
  <c r="M53" i="25"/>
  <c r="L53" i="25"/>
  <c r="K53" i="25"/>
  <c r="J53" i="25"/>
  <c r="I53" i="25"/>
  <c r="H53" i="25"/>
  <c r="G53" i="25"/>
  <c r="AP52" i="25"/>
  <c r="AO52" i="25"/>
  <c r="AN52" i="25"/>
  <c r="AM52" i="25"/>
  <c r="AL52" i="25"/>
  <c r="AK52" i="25"/>
  <c r="AJ52" i="25"/>
  <c r="AI52" i="25"/>
  <c r="AH52" i="25"/>
  <c r="AG52" i="25"/>
  <c r="AF52" i="25"/>
  <c r="AE52" i="25"/>
  <c r="AD52" i="25"/>
  <c r="AC52" i="25"/>
  <c r="AB52" i="25"/>
  <c r="AA52" i="25"/>
  <c r="Z52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AP51" i="25"/>
  <c r="AO51" i="25"/>
  <c r="AN51" i="25"/>
  <c r="AM51" i="25"/>
  <c r="AL51" i="25"/>
  <c r="AK51" i="25"/>
  <c r="AJ51" i="25"/>
  <c r="AI51" i="25"/>
  <c r="AH51" i="25"/>
  <c r="AG51" i="25"/>
  <c r="AF51" i="25"/>
  <c r="AE51" i="25"/>
  <c r="AD51" i="25"/>
  <c r="AC51" i="25"/>
  <c r="AB51" i="25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AP50" i="25"/>
  <c r="AO50" i="25"/>
  <c r="AN50" i="25"/>
  <c r="AM50" i="25"/>
  <c r="AL50" i="25"/>
  <c r="AK50" i="25"/>
  <c r="AJ50" i="25"/>
  <c r="AI50" i="25"/>
  <c r="AH50" i="25"/>
  <c r="AG50" i="25"/>
  <c r="AF50" i="25"/>
  <c r="AE50" i="25"/>
  <c r="AD50" i="25"/>
  <c r="AC50" i="25"/>
  <c r="AB50" i="25"/>
  <c r="AA50" i="25"/>
  <c r="Z50" i="25"/>
  <c r="Y50" i="25"/>
  <c r="X50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AP49" i="25"/>
  <c r="AO49" i="25"/>
  <c r="AN49" i="25"/>
  <c r="AN72" i="25" s="1"/>
  <c r="AN76" i="25" s="1"/>
  <c r="AM49" i="25"/>
  <c r="AM72" i="25" s="1"/>
  <c r="AM76" i="25" s="1"/>
  <c r="AL49" i="25"/>
  <c r="AK49" i="25"/>
  <c r="AJ49" i="25"/>
  <c r="AJ72" i="25" s="1"/>
  <c r="AJ76" i="25" s="1"/>
  <c r="AI49" i="25"/>
  <c r="AI72" i="25" s="1"/>
  <c r="AI76" i="25" s="1"/>
  <c r="AH49" i="25"/>
  <c r="AG49" i="25"/>
  <c r="AF49" i="25"/>
  <c r="AF72" i="25" s="1"/>
  <c r="AF76" i="25" s="1"/>
  <c r="AE49" i="25"/>
  <c r="AE72" i="25" s="1"/>
  <c r="AE76" i="25" s="1"/>
  <c r="AD49" i="25"/>
  <c r="AC49" i="25"/>
  <c r="AB49" i="25"/>
  <c r="AB72" i="25" s="1"/>
  <c r="AB76" i="25" s="1"/>
  <c r="AA49" i="25"/>
  <c r="AA72" i="25" s="1"/>
  <c r="AA76" i="25" s="1"/>
  <c r="Z49" i="25"/>
  <c r="Y49" i="25"/>
  <c r="X49" i="25"/>
  <c r="X72" i="25" s="1"/>
  <c r="X76" i="25" s="1"/>
  <c r="W49" i="25"/>
  <c r="W72" i="25" s="1"/>
  <c r="W76" i="25" s="1"/>
  <c r="V49" i="25"/>
  <c r="U49" i="25"/>
  <c r="T49" i="25"/>
  <c r="T72" i="25" s="1"/>
  <c r="T76" i="25" s="1"/>
  <c r="S49" i="25"/>
  <c r="S72" i="25" s="1"/>
  <c r="S76" i="25" s="1"/>
  <c r="R49" i="25"/>
  <c r="Q49" i="25"/>
  <c r="P49" i="25"/>
  <c r="P72" i="25" s="1"/>
  <c r="P76" i="25" s="1"/>
  <c r="O49" i="25"/>
  <c r="O72" i="25" s="1"/>
  <c r="O76" i="25" s="1"/>
  <c r="N49" i="25"/>
  <c r="M49" i="25"/>
  <c r="L49" i="25"/>
  <c r="L72" i="25" s="1"/>
  <c r="L76" i="25" s="1"/>
  <c r="K49" i="25"/>
  <c r="K72" i="25" s="1"/>
  <c r="K76" i="25" s="1"/>
  <c r="J49" i="25"/>
  <c r="I49" i="25"/>
  <c r="H49" i="25"/>
  <c r="H72" i="25" s="1"/>
  <c r="H76" i="25" s="1"/>
  <c r="G49" i="25"/>
  <c r="G72" i="25" s="1"/>
  <c r="F48" i="25"/>
  <c r="F47" i="25"/>
  <c r="F46" i="25"/>
  <c r="F45" i="25"/>
  <c r="F44" i="25"/>
  <c r="F43" i="25"/>
  <c r="F42" i="25"/>
  <c r="F41" i="25"/>
  <c r="F40" i="25"/>
  <c r="F39" i="25"/>
  <c r="F38" i="25"/>
  <c r="F37" i="25"/>
  <c r="F36" i="25"/>
  <c r="F35" i="25"/>
  <c r="F34" i="25"/>
  <c r="F33" i="25"/>
  <c r="F32" i="25"/>
  <c r="F31" i="25"/>
  <c r="F30" i="25"/>
  <c r="F29" i="25"/>
  <c r="F28" i="25"/>
  <c r="F27" i="25"/>
  <c r="F26" i="25"/>
  <c r="F25" i="25"/>
  <c r="F24" i="25"/>
  <c r="F23" i="25"/>
  <c r="F22" i="25"/>
  <c r="F21" i="25"/>
  <c r="F20" i="25"/>
  <c r="F19" i="25"/>
  <c r="F18" i="25"/>
  <c r="F17" i="25"/>
  <c r="F16" i="25"/>
  <c r="F15" i="25"/>
  <c r="F14" i="25"/>
  <c r="F13" i="25"/>
  <c r="F12" i="25"/>
  <c r="F11" i="25"/>
  <c r="F10" i="25"/>
  <c r="F9" i="25"/>
  <c r="F8" i="25"/>
  <c r="F7" i="25"/>
  <c r="F6" i="25"/>
  <c r="F5" i="25"/>
  <c r="F4" i="25"/>
  <c r="F3" i="25"/>
  <c r="F55" i="25" l="1"/>
  <c r="F59" i="25"/>
  <c r="F63" i="25"/>
  <c r="F65" i="25"/>
  <c r="F66" i="25"/>
  <c r="F71" i="25"/>
  <c r="F51" i="25"/>
  <c r="F52" i="25"/>
  <c r="F67" i="25"/>
  <c r="F68" i="25"/>
  <c r="F54" i="25"/>
  <c r="F60" i="25"/>
  <c r="F69" i="25"/>
  <c r="F70" i="25"/>
  <c r="F53" i="25"/>
  <c r="F57" i="25"/>
  <c r="F58" i="25"/>
  <c r="F64" i="25"/>
  <c r="M72" i="25"/>
  <c r="M76" i="25" s="1"/>
  <c r="Q72" i="25"/>
  <c r="Q76" i="25" s="1"/>
  <c r="U72" i="25"/>
  <c r="U76" i="25" s="1"/>
  <c r="Y72" i="25"/>
  <c r="Y76" i="25" s="1"/>
  <c r="AC72" i="25"/>
  <c r="AC76" i="25" s="1"/>
  <c r="AG72" i="25"/>
  <c r="AG76" i="25" s="1"/>
  <c r="AK72" i="25"/>
  <c r="AK76" i="25" s="1"/>
  <c r="AO72" i="25"/>
  <c r="AO76" i="25" s="1"/>
  <c r="F61" i="25"/>
  <c r="F62" i="25"/>
  <c r="F50" i="25"/>
  <c r="J72" i="25"/>
  <c r="J76" i="25" s="1"/>
  <c r="N72" i="25"/>
  <c r="N76" i="25" s="1"/>
  <c r="R72" i="25"/>
  <c r="R76" i="25" s="1"/>
  <c r="V72" i="25"/>
  <c r="V76" i="25" s="1"/>
  <c r="Z72" i="25"/>
  <c r="Z76" i="25" s="1"/>
  <c r="AD72" i="25"/>
  <c r="AD76" i="25" s="1"/>
  <c r="AH72" i="25"/>
  <c r="AH76" i="25" s="1"/>
  <c r="AL72" i="25"/>
  <c r="AL76" i="25" s="1"/>
  <c r="AP72" i="25"/>
  <c r="AP76" i="25" s="1"/>
  <c r="F56" i="25"/>
  <c r="AI8" i="23"/>
  <c r="AI9" i="23" s="1"/>
  <c r="C4" i="24" s="1"/>
  <c r="AE8" i="23"/>
  <c r="AA8" i="23"/>
  <c r="AA9" i="23" s="1"/>
  <c r="W8" i="23"/>
  <c r="W9" i="23" s="1"/>
  <c r="S8" i="23"/>
  <c r="S9" i="23" s="1"/>
  <c r="O8" i="23"/>
  <c r="K8" i="23"/>
  <c r="K9" i="23" s="1"/>
  <c r="G8" i="23"/>
  <c r="G9" i="23" s="1"/>
  <c r="C8" i="23"/>
  <c r="C9" i="23" s="1"/>
  <c r="AE9" i="23"/>
  <c r="O9" i="23"/>
  <c r="AK9" i="23"/>
  <c r="E4" i="24" s="1"/>
  <c r="AG9" i="23"/>
  <c r="AC9" i="23"/>
  <c r="Y9" i="23"/>
  <c r="U9" i="23"/>
  <c r="Q9" i="23"/>
  <c r="M9" i="23"/>
  <c r="I9" i="23"/>
  <c r="E9" i="23"/>
  <c r="AH8" i="23"/>
  <c r="AH9" i="23" s="1"/>
  <c r="B4" i="24" s="1"/>
  <c r="AD8" i="23"/>
  <c r="AD9" i="23" s="1"/>
  <c r="Z8" i="23"/>
  <c r="Z9" i="23" s="1"/>
  <c r="V8" i="23"/>
  <c r="V9" i="23" s="1"/>
  <c r="R8" i="23"/>
  <c r="R9" i="23" s="1"/>
  <c r="N8" i="23"/>
  <c r="N9" i="23" s="1"/>
  <c r="J8" i="23"/>
  <c r="J9" i="23" s="1"/>
  <c r="F8" i="23"/>
  <c r="F9" i="23" s="1"/>
  <c r="AJ8" i="23"/>
  <c r="AJ9" i="23" s="1"/>
  <c r="D4" i="24" s="1"/>
  <c r="AF8" i="23"/>
  <c r="AF9" i="23" s="1"/>
  <c r="AB8" i="23"/>
  <c r="AB9" i="23" s="1"/>
  <c r="X8" i="23"/>
  <c r="X9" i="23" s="1"/>
  <c r="T8" i="23"/>
  <c r="T9" i="23" s="1"/>
  <c r="P8" i="23"/>
  <c r="P9" i="23" s="1"/>
  <c r="L8" i="23"/>
  <c r="L9" i="23" s="1"/>
  <c r="H8" i="23"/>
  <c r="H9" i="23" s="1"/>
  <c r="D8" i="23"/>
  <c r="D9" i="23" s="1"/>
  <c r="B8" i="23"/>
  <c r="B9" i="23" s="1"/>
  <c r="G76" i="25"/>
  <c r="I72" i="25"/>
  <c r="I76" i="25" s="1"/>
  <c r="F49" i="25"/>
  <c r="F4" i="24" l="1"/>
  <c r="F72" i="25"/>
</calcChain>
</file>

<file path=xl/sharedStrings.xml><?xml version="1.0" encoding="utf-8"?>
<sst xmlns="http://schemas.openxmlformats.org/spreadsheetml/2006/main" count="418" uniqueCount="67">
  <si>
    <t>Categoria</t>
  </si>
  <si>
    <t>Resultados - Abas com nome iniciando com R-</t>
  </si>
  <si>
    <t>Aba</t>
  </si>
  <si>
    <t>Insumos/Base de dados - Abas com o nome iniciando com I-</t>
  </si>
  <si>
    <t>Auxílio/Cálculos Intermediários - Insumos que receberam algum tratamento, ou cálculos necessários para se atingir o resultado final - Abas com nome iniciando com A-</t>
  </si>
  <si>
    <t>Insumos</t>
  </si>
  <si>
    <t>Auxílio/Cálculos Intermediários</t>
  </si>
  <si>
    <t>Resultados</t>
  </si>
  <si>
    <t>1-Contexto e Objetivo da Planilha</t>
  </si>
  <si>
    <t>2-Tipos de Abas</t>
  </si>
  <si>
    <t>3-Conteúdo das Abas</t>
  </si>
  <si>
    <t>Descrição</t>
  </si>
  <si>
    <t>4-Fluxo de informação entre Abas da Planilha</t>
  </si>
  <si>
    <t>Situacao</t>
  </si>
  <si>
    <t>Classificacao</t>
  </si>
  <si>
    <t>Categoria 2</t>
  </si>
  <si>
    <t>Valores</t>
  </si>
  <si>
    <t>Acumulado</t>
  </si>
  <si>
    <t>ATIVA</t>
  </si>
  <si>
    <t>COMERCIAL</t>
  </si>
  <si>
    <t>Demais Categorias</t>
  </si>
  <si>
    <t>Referência água</t>
  </si>
  <si>
    <t>MICRO OU PEQUENO COMERCIO</t>
  </si>
  <si>
    <t>INDUSTRIAL</t>
  </si>
  <si>
    <t>PODER PUBLICO ESTADUAL</t>
  </si>
  <si>
    <t>PODER PUBLICO FEDERAL</t>
  </si>
  <si>
    <t>PODER PUBLICO MUNICIPAL</t>
  </si>
  <si>
    <t>ENTIDADES ASSISTENCIAIS</t>
  </si>
  <si>
    <t>TARIFA SOCIAL</t>
  </si>
  <si>
    <t>RESINDECIAL</t>
  </si>
  <si>
    <t>RESIDENCIA C/ PEQUENO COMERCIO</t>
  </si>
  <si>
    <t>UTILIDADE PUBLICA</t>
  </si>
  <si>
    <t>INATIVA</t>
  </si>
  <si>
    <t>Referência esgoto</t>
  </si>
  <si>
    <t>Total A+E</t>
  </si>
  <si>
    <t>SANEPAR</t>
  </si>
  <si>
    <t>Receita Op Água</t>
  </si>
  <si>
    <t>Receita Op Esgoto</t>
  </si>
  <si>
    <t>Receita Op A+E</t>
  </si>
  <si>
    <t>Aging</t>
  </si>
  <si>
    <t>Receitas Operacionais - Agua+ Esgoto (com PASEP/COFINS)</t>
  </si>
  <si>
    <t>Receitas Operacionais - Esgoto (com PASEP/COFINS)</t>
  </si>
  <si>
    <t>Receitas Operacionais -Água (COM PASEP/COFINS)</t>
  </si>
  <si>
    <t>Inadimplência água</t>
  </si>
  <si>
    <t>Inadimplência Esgoto</t>
  </si>
  <si>
    <t>Total inadimplencia (agua+esgoto)</t>
  </si>
  <si>
    <t>Fonte: Sanepar (2020)</t>
  </si>
  <si>
    <t>Fonte: Sanepar( 2020). Elaboração: AGEPAR (2020)</t>
  </si>
  <si>
    <t>aging</t>
  </si>
  <si>
    <t>Média aritmética</t>
  </si>
  <si>
    <t>Meses de Referência</t>
  </si>
  <si>
    <t>Aging (Agua + Esgoto)</t>
  </si>
  <si>
    <t xml:space="preserve">Aging médio </t>
  </si>
  <si>
    <t>Tabela - Resultados cálculo aging médio</t>
  </si>
  <si>
    <t>Informações contábeis da SANEPAR - Receitas Operacionais Agua e Esgoto e Inadimplência mensal</t>
  </si>
  <si>
    <t>Cálculo que compila as informações de receitas operacionais mensal e calculo do aging</t>
  </si>
  <si>
    <t>Tabela: Inadimplência Setembro de 2017 a Setembro de 2020)</t>
  </si>
  <si>
    <t>Tabela - Cálculo intermediário para Receitas Irrecuperáveis - 2º Ciclo</t>
  </si>
  <si>
    <t>Mês</t>
  </si>
  <si>
    <t>Elaboração: Agepar 2020</t>
  </si>
  <si>
    <t>I-REC.OP E INADIMP.</t>
  </si>
  <si>
    <t>A-Calculo do Aging Mensal</t>
  </si>
  <si>
    <t>R-Curva Aging</t>
  </si>
  <si>
    <t>Compilação dos resultados da Curva de Aging em Gráfico</t>
  </si>
  <si>
    <t>R-Percentual Aging</t>
  </si>
  <si>
    <t>Compilação dos resultados para o nivel de receita irrecuperavel para o Segundo Ciclo</t>
  </si>
  <si>
    <t>Esta planilha foi desenvolvida como parte integrante da 2ª Revisão Tarifária Periódica dos serviços de saneamento básico do Estado do Paraná. 
Seu conteúdo refere-se ao cálculo da inadimplencia/receitas irrecuperáveis para o ciclo tarifário preliminar dos anos de 2021 e 2024. A metodologia adotada é descrita na Nota Técnica 006/2020.
Este documento se encontra em sua versão final para a 1a Fase da 2a RTP, considerando ajustes recebidos pela Consulta Pública 001/2021 e Audiência Pública 001/2021.
Os resultados dos cálculos da planilha encontram-se nas abas "R-Percentual Aging" e "R-Curva Aging".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</si>
</sst>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* #,##0.00_-;\-&quot;R$&quot;* #,##0.00_-;_-&quot;R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</font>
    <font>
      <sz val="11"/>
      <color theme="1"/>
      <name val="Century Gothic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499984740745262"/>
        <bgColor theme="4" tint="0.79998168889431442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0">
    <xf numFmtId="0" fontId="0" fillId="0" borderId="0" xfId="0"/>
    <xf numFmtId="0" fontId="5" fillId="0" borderId="0" xfId="0" applyFont="1"/>
    <xf numFmtId="0" fontId="4" fillId="0" borderId="0" xfId="0" applyFont="1"/>
    <xf numFmtId="0" fontId="6" fillId="3" borderId="15" xfId="0" applyFont="1" applyFill="1" applyBorder="1" applyAlignment="1">
      <alignment horizontal="center" vertical="center" wrapText="1"/>
    </xf>
    <xf numFmtId="17" fontId="6" fillId="3" borderId="0" xfId="0" applyNumberFormat="1" applyFont="1" applyFill="1" applyAlignment="1">
      <alignment horizontal="center"/>
    </xf>
    <xf numFmtId="0" fontId="4" fillId="4" borderId="15" xfId="0" applyFont="1" applyFill="1" applyBorder="1" applyAlignment="1">
      <alignment horizontal="center" wrapText="1"/>
    </xf>
    <xf numFmtId="0" fontId="5" fillId="2" borderId="0" xfId="0" applyFont="1" applyFill="1"/>
    <xf numFmtId="0" fontId="4" fillId="2" borderId="0" xfId="0" applyFont="1" applyFill="1"/>
    <xf numFmtId="0" fontId="4" fillId="2" borderId="7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9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5" fillId="2" borderId="7" xfId="0" applyFont="1" applyFill="1" applyBorder="1" applyAlignment="1">
      <alignment horizontal="center"/>
    </xf>
    <xf numFmtId="0" fontId="4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14" xfId="0" applyFont="1" applyFill="1" applyBorder="1" applyAlignment="1">
      <alignment horizontal="left"/>
    </xf>
    <xf numFmtId="0" fontId="4" fillId="2" borderId="14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4" fillId="2" borderId="13" xfId="0" applyFont="1" applyFill="1" applyBorder="1"/>
    <xf numFmtId="0" fontId="5" fillId="4" borderId="15" xfId="0" applyFont="1" applyFill="1" applyBorder="1" applyAlignment="1">
      <alignment horizontal="center" wrapText="1"/>
    </xf>
    <xf numFmtId="0" fontId="6" fillId="5" borderId="15" xfId="0" applyFont="1" applyFill="1" applyBorder="1" applyAlignment="1">
      <alignment horizontal="center" wrapText="1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44" fontId="0" fillId="0" borderId="0" xfId="0" applyNumberFormat="1" applyFont="1" applyAlignment="1">
      <alignment horizontal="center"/>
    </xf>
    <xf numFmtId="10" fontId="0" fillId="0" borderId="0" xfId="0" applyNumberFormat="1" applyFont="1" applyAlignment="1">
      <alignment horizontal="center"/>
    </xf>
    <xf numFmtId="44" fontId="0" fillId="0" borderId="0" xfId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" fontId="4" fillId="4" borderId="15" xfId="5" applyNumberFormat="1" applyFont="1" applyFill="1" applyBorder="1" applyAlignment="1">
      <alignment horizontal="right" vertical="center" wrapText="1"/>
    </xf>
    <xf numFmtId="4" fontId="4" fillId="2" borderId="15" xfId="5" applyNumberFormat="1" applyFont="1" applyFill="1" applyBorder="1" applyAlignment="1">
      <alignment horizontal="right" vertical="center"/>
    </xf>
    <xf numFmtId="10" fontId="4" fillId="4" borderId="18" xfId="6" applyNumberFormat="1" applyFont="1" applyFill="1" applyBorder="1" applyAlignment="1">
      <alignment horizontal="right" vertical="center"/>
    </xf>
    <xf numFmtId="0" fontId="6" fillId="6" borderId="1" xfId="0" applyFont="1" applyFill="1" applyBorder="1"/>
    <xf numFmtId="0" fontId="6" fillId="6" borderId="1" xfId="0" applyFont="1" applyFill="1" applyBorder="1" applyAlignment="1">
      <alignment horizontal="center" vertical="center"/>
    </xf>
    <xf numFmtId="17" fontId="6" fillId="6" borderId="1" xfId="0" applyNumberFormat="1" applyFont="1" applyFill="1" applyBorder="1"/>
    <xf numFmtId="0" fontId="5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44" fontId="0" fillId="0" borderId="1" xfId="1" applyFont="1" applyFill="1" applyBorder="1" applyAlignment="1">
      <alignment horizontal="center"/>
    </xf>
    <xf numFmtId="44" fontId="0" fillId="0" borderId="1" xfId="1" applyFont="1" applyFill="1" applyBorder="1"/>
    <xf numFmtId="0" fontId="5" fillId="0" borderId="0" xfId="0" applyFont="1" applyFill="1"/>
    <xf numFmtId="0" fontId="0" fillId="0" borderId="0" xfId="0" applyFont="1" applyFill="1"/>
    <xf numFmtId="0" fontId="7" fillId="0" borderId="1" xfId="0" applyFont="1" applyFill="1" applyBorder="1"/>
    <xf numFmtId="0" fontId="8" fillId="0" borderId="1" xfId="0" applyFont="1" applyFill="1" applyBorder="1"/>
    <xf numFmtId="10" fontId="0" fillId="0" borderId="0" xfId="6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4" fontId="5" fillId="2" borderId="15" xfId="5" applyNumberFormat="1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10" fontId="4" fillId="2" borderId="15" xfId="0" applyNumberFormat="1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 wrapText="1"/>
    </xf>
    <xf numFmtId="0" fontId="5" fillId="0" borderId="25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0" fillId="2" borderId="0" xfId="0" applyFill="1"/>
    <xf numFmtId="0" fontId="4" fillId="2" borderId="0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17" xfId="0" applyFont="1" applyFill="1" applyBorder="1" applyAlignment="1">
      <alignment horizontal="left" wrapText="1"/>
    </xf>
    <xf numFmtId="0" fontId="5" fillId="0" borderId="18" xfId="0" applyFont="1" applyFill="1" applyBorder="1" applyAlignment="1">
      <alignment horizontal="left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" fontId="6" fillId="3" borderId="16" xfId="5" applyNumberFormat="1" applyFont="1" applyFill="1" applyBorder="1" applyAlignment="1">
      <alignment horizontal="center" wrapText="1"/>
    </xf>
    <xf numFmtId="4" fontId="6" fillId="3" borderId="24" xfId="5" applyNumberFormat="1" applyFont="1" applyFill="1" applyBorder="1" applyAlignment="1">
      <alignment horizontal="center" wrapText="1"/>
    </xf>
    <xf numFmtId="10" fontId="6" fillId="5" borderId="16" xfId="6" applyNumberFormat="1" applyFont="1" applyFill="1" applyBorder="1" applyAlignment="1">
      <alignment horizontal="center" vertical="center" wrapText="1"/>
    </xf>
    <xf numFmtId="10" fontId="6" fillId="5" borderId="24" xfId="6" applyNumberFormat="1" applyFont="1" applyFill="1" applyBorder="1" applyAlignment="1">
      <alignment horizontal="center" vertical="center" wrapText="1"/>
    </xf>
  </cellXfs>
  <cellStyles count="7">
    <cellStyle name="Moeda" xfId="1" builtinId="4"/>
    <cellStyle name="Normal" xfId="0" builtinId="0" customBuiltin="1"/>
    <cellStyle name="Normal 2" xfId="2" xr:uid="{00000000-0005-0000-0000-000002000000}"/>
    <cellStyle name="Normal 2 2" xfId="3" xr:uid="{00000000-0005-0000-0000-000003000000}"/>
    <cellStyle name="Porcentagem" xfId="6" builtinId="5"/>
    <cellStyle name="Vírgula" xfId="5" builtinId="3"/>
    <cellStyle name="Vírgula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200" b="1">
                <a:latin typeface="Calibri" panose="020F0502020204030204" pitchFamily="34" charset="0"/>
                <a:cs typeface="Calibri" panose="020F0502020204030204" pitchFamily="34" charset="0"/>
              </a:rPr>
              <a:t>Aging 2018 - 2020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580000" spcFirstLastPara="1" vertOverflow="ellipsis" wrap="square" lIns="38100" tIns="19050" rIns="38100" bIns="19050" anchor="t" anchorCtr="0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'A-Calculo do Aging Mensal'!$B$9:$AK$9</c:f>
              <c:numCache>
                <c:formatCode>0.00%</c:formatCode>
                <c:ptCount val="36"/>
                <c:pt idx="0">
                  <c:v>0.19616263465259257</c:v>
                </c:pt>
                <c:pt idx="1">
                  <c:v>8.3087231130831829E-2</c:v>
                </c:pt>
                <c:pt idx="2">
                  <c:v>6.1356241767690931E-2</c:v>
                </c:pt>
                <c:pt idx="3">
                  <c:v>4.6646485870277088E-2</c:v>
                </c:pt>
                <c:pt idx="4">
                  <c:v>4.0685167282261271E-2</c:v>
                </c:pt>
                <c:pt idx="5">
                  <c:v>3.3341979773971193E-2</c:v>
                </c:pt>
                <c:pt idx="6">
                  <c:v>2.9510327638014807E-2</c:v>
                </c:pt>
                <c:pt idx="7">
                  <c:v>2.0293217683732125E-2</c:v>
                </c:pt>
                <c:pt idx="8">
                  <c:v>1.231097969348563E-2</c:v>
                </c:pt>
                <c:pt idx="9">
                  <c:v>1.2299598438872746E-2</c:v>
                </c:pt>
                <c:pt idx="10">
                  <c:v>1.0860271276129593E-2</c:v>
                </c:pt>
                <c:pt idx="11">
                  <c:v>1.0276291781347875E-2</c:v>
                </c:pt>
                <c:pt idx="12">
                  <c:v>9.4573304150786467E-3</c:v>
                </c:pt>
                <c:pt idx="13">
                  <c:v>8.8085476916283344E-3</c:v>
                </c:pt>
                <c:pt idx="14">
                  <c:v>8.6535365171279167E-3</c:v>
                </c:pt>
                <c:pt idx="15">
                  <c:v>8.0775694296443823E-3</c:v>
                </c:pt>
                <c:pt idx="16">
                  <c:v>8.1914643806939198E-3</c:v>
                </c:pt>
                <c:pt idx="17">
                  <c:v>8.5931937683375557E-3</c:v>
                </c:pt>
                <c:pt idx="18">
                  <c:v>8.5974930407761649E-3</c:v>
                </c:pt>
                <c:pt idx="19">
                  <c:v>7.2113085608564442E-3</c:v>
                </c:pt>
                <c:pt idx="20">
                  <c:v>6.7315167763726969E-3</c:v>
                </c:pt>
                <c:pt idx="21">
                  <c:v>7.2530079686896932E-3</c:v>
                </c:pt>
                <c:pt idx="22">
                  <c:v>7.0435468716231221E-3</c:v>
                </c:pt>
                <c:pt idx="23">
                  <c:v>7.312139327385986E-3</c:v>
                </c:pt>
                <c:pt idx="24">
                  <c:v>6.6748812167097141E-3</c:v>
                </c:pt>
                <c:pt idx="25">
                  <c:v>6.4982100311411538E-3</c:v>
                </c:pt>
                <c:pt idx="26">
                  <c:v>7.2974563631811734E-3</c:v>
                </c:pt>
                <c:pt idx="27">
                  <c:v>5.4346753116735298E-3</c:v>
                </c:pt>
                <c:pt idx="28">
                  <c:v>5.7741440942987261E-3</c:v>
                </c:pt>
                <c:pt idx="29">
                  <c:v>5.5355845693057029E-3</c:v>
                </c:pt>
                <c:pt idx="30">
                  <c:v>6.5117341354156595E-3</c:v>
                </c:pt>
                <c:pt idx="31">
                  <c:v>5.5543644089521057E-3</c:v>
                </c:pt>
                <c:pt idx="32">
                  <c:v>5.1716402529462645E-3</c:v>
                </c:pt>
                <c:pt idx="33">
                  <c:v>5.7883660445734036E-3</c:v>
                </c:pt>
                <c:pt idx="34">
                  <c:v>5.2289965865568288E-3</c:v>
                </c:pt>
                <c:pt idx="35">
                  <c:v>5.169658283095669E-3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E8-4C68-B00F-88B62A99C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250696"/>
        <c:axId val="208252264"/>
      </c:barChart>
      <c:catAx>
        <c:axId val="208250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8252264"/>
        <c:crosses val="autoZero"/>
        <c:auto val="1"/>
        <c:lblAlgn val="ctr"/>
        <c:lblOffset val="100"/>
        <c:noMultiLvlLbl val="0"/>
      </c:catAx>
      <c:valAx>
        <c:axId val="208252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8250696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127185</xdr:colOff>
      <xdr:row>35</xdr:row>
      <xdr:rowOff>47067</xdr:rowOff>
    </xdr:from>
    <xdr:to>
      <xdr:col>0</xdr:col>
      <xdr:colOff>1747185</xdr:colOff>
      <xdr:row>40</xdr:row>
      <xdr:rowOff>174567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7DC44EA6-45E8-4F19-82B2-2A388B732E66}"/>
            </a:ext>
          </a:extLst>
        </xdr:cNvPr>
        <xdr:cNvSpPr/>
      </xdr:nvSpPr>
      <xdr:spPr>
        <a:xfrm>
          <a:off x="127185" y="6736979"/>
          <a:ext cx="1620000" cy="10800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chemeClr val="tx1"/>
              </a:solidFill>
            </a:rPr>
            <a:t>I-Contábil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Informações de Receitas Operacionais</a:t>
          </a:r>
          <a:r>
            <a:rPr lang="pt-BR" sz="1100" b="1" baseline="0">
              <a:solidFill>
                <a:schemeClr val="tx1"/>
              </a:solidFill>
            </a:rPr>
            <a:t> de Agua, Esgoto e inadimplencia. </a:t>
          </a:r>
          <a:endParaRPr lang="pt-BR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181813</xdr:colOff>
      <xdr:row>35</xdr:row>
      <xdr:rowOff>45013</xdr:rowOff>
    </xdr:from>
    <xdr:to>
      <xdr:col>2</xdr:col>
      <xdr:colOff>1801813</xdr:colOff>
      <xdr:row>40</xdr:row>
      <xdr:rowOff>172513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340DE87C-FDB2-442B-8356-2AB315BB8156}"/>
            </a:ext>
          </a:extLst>
        </xdr:cNvPr>
        <xdr:cNvSpPr/>
      </xdr:nvSpPr>
      <xdr:spPr>
        <a:xfrm>
          <a:off x="3890960" y="6734925"/>
          <a:ext cx="1620000" cy="1080000"/>
        </a:xfrm>
        <a:prstGeom prst="rect">
          <a:avLst/>
        </a:prstGeom>
        <a:solidFill>
          <a:schemeClr val="accent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 b="1"/>
        </a:p>
        <a:p>
          <a:pPr algn="ctr"/>
          <a:r>
            <a:rPr lang="pt-BR" sz="1100" b="1"/>
            <a:t>A-Cálculo</a:t>
          </a:r>
          <a:r>
            <a:rPr lang="pt-BR" sz="1100" b="1" baseline="0"/>
            <a:t> do aging mensal - (setembro de 2017 a agosto de 2020)</a:t>
          </a:r>
          <a:endParaRPr lang="pt-BR" sz="1100" b="1"/>
        </a:p>
      </xdr:txBody>
    </xdr:sp>
    <xdr:clientData/>
  </xdr:twoCellAnchor>
  <xdr:twoCellAnchor>
    <xdr:from>
      <xdr:col>3</xdr:col>
      <xdr:colOff>1462926</xdr:colOff>
      <xdr:row>32</xdr:row>
      <xdr:rowOff>25771</xdr:rowOff>
    </xdr:from>
    <xdr:to>
      <xdr:col>4</xdr:col>
      <xdr:colOff>1469279</xdr:colOff>
      <xdr:row>37</xdr:row>
      <xdr:rowOff>153271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96F4B832-79C7-43FC-B8CE-6B719B524B69}"/>
            </a:ext>
          </a:extLst>
        </xdr:cNvPr>
        <xdr:cNvSpPr/>
      </xdr:nvSpPr>
      <xdr:spPr>
        <a:xfrm>
          <a:off x="7189132" y="6144183"/>
          <a:ext cx="1620000" cy="108000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 b="1"/>
        </a:p>
        <a:p>
          <a:pPr algn="ctr"/>
          <a:r>
            <a:rPr lang="pt-BR" sz="1100" b="1"/>
            <a:t>R-Percentual</a:t>
          </a:r>
          <a:r>
            <a:rPr lang="pt-BR" sz="1100" b="1" baseline="0"/>
            <a:t> de Inadimplência sobre a receita.</a:t>
          </a:r>
        </a:p>
        <a:p>
          <a:pPr algn="ctr"/>
          <a:endParaRPr lang="pt-BR" sz="1100" b="1"/>
        </a:p>
      </xdr:txBody>
    </xdr:sp>
    <xdr:clientData/>
  </xdr:twoCellAnchor>
  <xdr:twoCellAnchor>
    <xdr:from>
      <xdr:col>0</xdr:col>
      <xdr:colOff>1747185</xdr:colOff>
      <xdr:row>38</xdr:row>
      <xdr:rowOff>13513</xdr:rowOff>
    </xdr:from>
    <xdr:to>
      <xdr:col>2</xdr:col>
      <xdr:colOff>181813</xdr:colOff>
      <xdr:row>38</xdr:row>
      <xdr:rowOff>15567</xdr:rowOff>
    </xdr:to>
    <xdr:cxnSp macro="">
      <xdr:nvCxnSpPr>
        <xdr:cNvPr id="21" name="Conector: Angulado 20">
          <a:extLst>
            <a:ext uri="{FF2B5EF4-FFF2-40B4-BE49-F238E27FC236}">
              <a16:creationId xmlns:a16="http://schemas.microsoft.com/office/drawing/2014/main" id="{703C23EB-B248-48AE-AC6E-D09F7F0BAC04}"/>
            </a:ext>
          </a:extLst>
        </xdr:cNvPr>
        <xdr:cNvCxnSpPr>
          <a:stCxn id="4" idx="3"/>
          <a:endCxn id="10" idx="1"/>
        </xdr:cNvCxnSpPr>
      </xdr:nvCxnSpPr>
      <xdr:spPr>
        <a:xfrm flipV="1">
          <a:off x="1747185" y="7274925"/>
          <a:ext cx="2143775" cy="2054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1801813</xdr:colOff>
      <xdr:row>34</xdr:row>
      <xdr:rowOff>184771</xdr:rowOff>
    </xdr:from>
    <xdr:to>
      <xdr:col>3</xdr:col>
      <xdr:colOff>1462926</xdr:colOff>
      <xdr:row>38</xdr:row>
      <xdr:rowOff>13513</xdr:rowOff>
    </xdr:to>
    <xdr:cxnSp macro="">
      <xdr:nvCxnSpPr>
        <xdr:cNvPr id="53" name="Conector: Angulado 52">
          <a:extLst>
            <a:ext uri="{FF2B5EF4-FFF2-40B4-BE49-F238E27FC236}">
              <a16:creationId xmlns:a16="http://schemas.microsoft.com/office/drawing/2014/main" id="{D4E470E0-8498-4CB2-88C1-CB1BB3A9A964}"/>
            </a:ext>
          </a:extLst>
        </xdr:cNvPr>
        <xdr:cNvCxnSpPr>
          <a:stCxn id="10" idx="3"/>
          <a:endCxn id="12" idx="1"/>
        </xdr:cNvCxnSpPr>
      </xdr:nvCxnSpPr>
      <xdr:spPr>
        <a:xfrm flipV="1">
          <a:off x="5510960" y="6684183"/>
          <a:ext cx="1678172" cy="590742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1458444</xdr:colOff>
      <xdr:row>38</xdr:row>
      <xdr:rowOff>77318</xdr:rowOff>
    </xdr:from>
    <xdr:to>
      <xdr:col>4</xdr:col>
      <xdr:colOff>1464797</xdr:colOff>
      <xdr:row>44</xdr:row>
      <xdr:rowOff>14318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8641948B-0694-405F-97B4-F233698067F3}"/>
            </a:ext>
          </a:extLst>
        </xdr:cNvPr>
        <xdr:cNvSpPr/>
      </xdr:nvSpPr>
      <xdr:spPr>
        <a:xfrm>
          <a:off x="7184650" y="7338730"/>
          <a:ext cx="1620000" cy="108000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R-Curva</a:t>
          </a:r>
          <a:r>
            <a:rPr lang="pt-BR" sz="1100" b="1" baseline="0"/>
            <a:t> Aging</a:t>
          </a:r>
        </a:p>
      </xdr:txBody>
    </xdr:sp>
    <xdr:clientData/>
  </xdr:twoCellAnchor>
  <xdr:twoCellAnchor>
    <xdr:from>
      <xdr:col>2</xdr:col>
      <xdr:colOff>1801813</xdr:colOff>
      <xdr:row>38</xdr:row>
      <xdr:rowOff>13513</xdr:rowOff>
    </xdr:from>
    <xdr:to>
      <xdr:col>3</xdr:col>
      <xdr:colOff>1458444</xdr:colOff>
      <xdr:row>41</xdr:row>
      <xdr:rowOff>45818</xdr:rowOff>
    </xdr:to>
    <xdr:cxnSp macro="">
      <xdr:nvCxnSpPr>
        <xdr:cNvPr id="9" name="Conector: Angulado 8">
          <a:extLst>
            <a:ext uri="{FF2B5EF4-FFF2-40B4-BE49-F238E27FC236}">
              <a16:creationId xmlns:a16="http://schemas.microsoft.com/office/drawing/2014/main" id="{F5862B7A-65DF-4C11-8838-C1C060C782EB}"/>
            </a:ext>
          </a:extLst>
        </xdr:cNvPr>
        <xdr:cNvCxnSpPr>
          <a:stCxn id="10" idx="3"/>
          <a:endCxn id="8" idx="1"/>
        </xdr:cNvCxnSpPr>
      </xdr:nvCxnSpPr>
      <xdr:spPr>
        <a:xfrm>
          <a:off x="5510960" y="7274925"/>
          <a:ext cx="1673690" cy="603805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11</xdr:col>
      <xdr:colOff>428626</xdr:colOff>
      <xdr:row>22</xdr:row>
      <xdr:rowOff>133351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f02c203e30d0697/LRM/Trabalho/Agepar/1-Servi&#231;os%20Regulados/2-Saneamento/6-2a%20RTP/Docs/Material%201%20RTP/Planilhas/Anexo_4_P0_2017_256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edido_Info"/>
      <sheetName val="Dados_Entrada"/>
      <sheetName val="P0_Sanepar"/>
      <sheetName val="Fator X"/>
      <sheetName val="Tarifa_Media 2016"/>
      <sheetName val="Resultados"/>
      <sheetName val="Mapa"/>
    </sheetNames>
    <sheetDataSet>
      <sheetData sheetId="0">
        <row r="20">
          <cell r="D20">
            <v>2020</v>
          </cell>
        </row>
      </sheetData>
      <sheetData sheetId="1"/>
      <sheetData sheetId="2"/>
      <sheetData sheetId="3">
        <row r="5">
          <cell r="B5">
            <v>3.9038925776633917</v>
          </cell>
        </row>
      </sheetData>
      <sheetData sheetId="4">
        <row r="46">
          <cell r="B46">
            <v>7.6825215906122313E-3</v>
          </cell>
        </row>
      </sheetData>
      <sheetData sheetId="5"/>
      <sheetData sheetId="6"/>
      <sheetData sheetId="7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tabSelected="1" zoomScale="85" zoomScaleNormal="85" workbookViewId="0">
      <selection activeCell="A14" sqref="A14"/>
    </sheetView>
  </sheetViews>
  <sheetFormatPr defaultRowHeight="15" x14ac:dyDescent="0.25"/>
  <cols>
    <col min="1" max="1" width="26.42578125" style="7" customWidth="1"/>
    <col min="2" max="2" width="29.28515625" style="7" customWidth="1"/>
    <col min="3" max="3" width="30.28515625" style="7" customWidth="1"/>
    <col min="4" max="4" width="24.140625" style="7" customWidth="1"/>
    <col min="5" max="5" width="23.5703125" style="7" customWidth="1"/>
    <col min="6" max="16384" width="9.140625" style="7"/>
  </cols>
  <sheetData>
    <row r="1" spans="1:5" x14ac:dyDescent="0.25">
      <c r="A1" s="6" t="s">
        <v>8</v>
      </c>
    </row>
    <row r="2" spans="1:5" x14ac:dyDescent="0.25">
      <c r="A2" s="72" t="s">
        <v>66</v>
      </c>
      <c r="B2" s="73"/>
      <c r="C2" s="73"/>
      <c r="D2" s="73"/>
      <c r="E2" s="74"/>
    </row>
    <row r="3" spans="1:5" x14ac:dyDescent="0.25">
      <c r="A3" s="75"/>
      <c r="B3" s="76"/>
      <c r="C3" s="76"/>
      <c r="D3" s="76"/>
      <c r="E3" s="77"/>
    </row>
    <row r="4" spans="1:5" x14ac:dyDescent="0.25">
      <c r="A4" s="75"/>
      <c r="B4" s="76"/>
      <c r="C4" s="76"/>
      <c r="D4" s="76"/>
      <c r="E4" s="77"/>
    </row>
    <row r="5" spans="1:5" x14ac:dyDescent="0.25">
      <c r="A5" s="75"/>
      <c r="B5" s="76"/>
      <c r="C5" s="76"/>
      <c r="D5" s="76"/>
      <c r="E5" s="77"/>
    </row>
    <row r="6" spans="1:5" x14ac:dyDescent="0.25">
      <c r="A6" s="75"/>
      <c r="B6" s="76"/>
      <c r="C6" s="76"/>
      <c r="D6" s="76"/>
      <c r="E6" s="77"/>
    </row>
    <row r="7" spans="1:5" x14ac:dyDescent="0.25">
      <c r="A7" s="75"/>
      <c r="B7" s="76"/>
      <c r="C7" s="76"/>
      <c r="D7" s="76"/>
      <c r="E7" s="77"/>
    </row>
    <row r="8" spans="1:5" x14ac:dyDescent="0.25">
      <c r="A8" s="75"/>
      <c r="B8" s="76"/>
      <c r="C8" s="76"/>
      <c r="D8" s="76"/>
      <c r="E8" s="77"/>
    </row>
    <row r="9" spans="1:5" x14ac:dyDescent="0.25">
      <c r="A9" s="75"/>
      <c r="B9" s="76"/>
      <c r="C9" s="76"/>
      <c r="D9" s="76"/>
      <c r="E9" s="77"/>
    </row>
    <row r="10" spans="1:5" x14ac:dyDescent="0.25">
      <c r="A10" s="75"/>
      <c r="B10" s="76"/>
      <c r="C10" s="76"/>
      <c r="D10" s="76"/>
      <c r="E10" s="77"/>
    </row>
    <row r="11" spans="1:5" x14ac:dyDescent="0.25">
      <c r="A11" s="75"/>
      <c r="B11" s="76"/>
      <c r="C11" s="76"/>
      <c r="D11" s="76"/>
      <c r="E11" s="77"/>
    </row>
    <row r="12" spans="1:5" x14ac:dyDescent="0.25">
      <c r="A12" s="75"/>
      <c r="B12" s="76"/>
      <c r="C12" s="76"/>
      <c r="D12" s="76"/>
      <c r="E12" s="77"/>
    </row>
    <row r="13" spans="1:5" x14ac:dyDescent="0.25">
      <c r="A13" s="78"/>
      <c r="B13" s="79"/>
      <c r="C13" s="79"/>
      <c r="D13" s="79"/>
      <c r="E13" s="80"/>
    </row>
    <row r="15" spans="1:5" x14ac:dyDescent="0.25">
      <c r="A15" s="6" t="s">
        <v>9</v>
      </c>
    </row>
    <row r="16" spans="1:5" x14ac:dyDescent="0.25">
      <c r="A16" s="81" t="s">
        <v>3</v>
      </c>
      <c r="B16" s="82"/>
      <c r="C16" s="82"/>
      <c r="D16" s="82"/>
      <c r="E16" s="83"/>
    </row>
    <row r="17" spans="1:5" x14ac:dyDescent="0.25">
      <c r="A17" s="8"/>
      <c r="B17" s="9"/>
      <c r="C17" s="9"/>
      <c r="D17" s="9"/>
      <c r="E17" s="10"/>
    </row>
    <row r="18" spans="1:5" ht="16.5" customHeight="1" x14ac:dyDescent="0.25">
      <c r="A18" s="75" t="s">
        <v>4</v>
      </c>
      <c r="B18" s="76"/>
      <c r="C18" s="76"/>
      <c r="D18" s="76"/>
      <c r="E18" s="77"/>
    </row>
    <row r="19" spans="1:5" x14ac:dyDescent="0.25">
      <c r="A19" s="75"/>
      <c r="B19" s="76"/>
      <c r="C19" s="76"/>
      <c r="D19" s="76"/>
      <c r="E19" s="77"/>
    </row>
    <row r="20" spans="1:5" x14ac:dyDescent="0.25">
      <c r="A20" s="11"/>
      <c r="B20" s="12"/>
      <c r="C20" s="12"/>
      <c r="D20" s="12"/>
      <c r="E20" s="13"/>
    </row>
    <row r="21" spans="1:5" x14ac:dyDescent="0.25">
      <c r="A21" s="84" t="s">
        <v>1</v>
      </c>
      <c r="B21" s="68"/>
      <c r="C21" s="68"/>
      <c r="D21" s="68"/>
      <c r="E21" s="69"/>
    </row>
    <row r="23" spans="1:5" x14ac:dyDescent="0.25">
      <c r="A23" s="6" t="s">
        <v>10</v>
      </c>
    </row>
    <row r="24" spans="1:5" x14ac:dyDescent="0.25">
      <c r="A24" s="14" t="s">
        <v>2</v>
      </c>
      <c r="B24" s="85" t="s">
        <v>11</v>
      </c>
      <c r="C24" s="86"/>
      <c r="D24" s="86"/>
      <c r="E24" s="87"/>
    </row>
    <row r="25" spans="1:5" x14ac:dyDescent="0.25">
      <c r="A25" s="15" t="s">
        <v>60</v>
      </c>
      <c r="B25" s="70" t="s">
        <v>54</v>
      </c>
      <c r="C25" s="70"/>
      <c r="D25" s="70"/>
      <c r="E25" s="71"/>
    </row>
    <row r="26" spans="1:5" x14ac:dyDescent="0.25">
      <c r="A26" s="15" t="s">
        <v>61</v>
      </c>
      <c r="B26" s="70" t="s">
        <v>55</v>
      </c>
      <c r="C26" s="70"/>
      <c r="D26" s="70"/>
      <c r="E26" s="71"/>
    </row>
    <row r="27" spans="1:5" x14ac:dyDescent="0.25">
      <c r="A27" s="15" t="s">
        <v>64</v>
      </c>
      <c r="B27" s="66" t="s">
        <v>65</v>
      </c>
      <c r="C27" s="66"/>
      <c r="D27" s="66"/>
      <c r="E27" s="67"/>
    </row>
    <row r="28" spans="1:5" x14ac:dyDescent="0.25">
      <c r="A28" s="16" t="s">
        <v>62</v>
      </c>
      <c r="B28" s="68" t="s">
        <v>63</v>
      </c>
      <c r="C28" s="68"/>
      <c r="D28" s="68"/>
      <c r="E28" s="69"/>
    </row>
    <row r="30" spans="1:5" x14ac:dyDescent="0.25">
      <c r="A30" s="6" t="s">
        <v>12</v>
      </c>
    </row>
    <row r="31" spans="1:5" x14ac:dyDescent="0.25">
      <c r="A31" s="17"/>
      <c r="B31" s="18"/>
      <c r="C31" s="18"/>
      <c r="D31" s="18"/>
      <c r="E31" s="19"/>
    </row>
    <row r="32" spans="1:5" x14ac:dyDescent="0.25">
      <c r="A32" s="20" t="s">
        <v>5</v>
      </c>
      <c r="B32" s="21"/>
      <c r="C32" s="22" t="s">
        <v>6</v>
      </c>
      <c r="D32" s="21"/>
      <c r="E32" s="23" t="s">
        <v>7</v>
      </c>
    </row>
    <row r="33" spans="1:5" x14ac:dyDescent="0.25">
      <c r="A33" s="24"/>
      <c r="B33" s="21"/>
      <c r="C33" s="21"/>
      <c r="D33" s="21"/>
      <c r="E33" s="25"/>
    </row>
    <row r="34" spans="1:5" x14ac:dyDescent="0.25">
      <c r="A34" s="24"/>
      <c r="B34" s="21"/>
      <c r="C34" s="21"/>
      <c r="D34" s="21"/>
      <c r="E34" s="26"/>
    </row>
    <row r="35" spans="1:5" x14ac:dyDescent="0.25">
      <c r="A35" s="24"/>
      <c r="B35" s="21"/>
      <c r="C35" s="21"/>
      <c r="D35" s="21"/>
      <c r="E35" s="26"/>
    </row>
    <row r="36" spans="1:5" x14ac:dyDescent="0.25">
      <c r="A36" s="24"/>
      <c r="B36" s="21"/>
      <c r="C36" s="21"/>
      <c r="D36" s="21"/>
      <c r="E36" s="25"/>
    </row>
    <row r="37" spans="1:5" x14ac:dyDescent="0.25">
      <c r="A37" s="24"/>
      <c r="B37" s="21"/>
      <c r="C37" s="21"/>
      <c r="D37" s="21"/>
      <c r="E37" s="26"/>
    </row>
    <row r="38" spans="1:5" x14ac:dyDescent="0.25">
      <c r="A38" s="24"/>
      <c r="B38" s="21"/>
      <c r="C38" s="21"/>
      <c r="D38" s="21"/>
      <c r="E38" s="26"/>
    </row>
    <row r="39" spans="1:5" x14ac:dyDescent="0.25">
      <c r="A39" s="24"/>
      <c r="B39" s="21"/>
      <c r="C39" s="21"/>
      <c r="D39" s="21"/>
      <c r="E39" s="26"/>
    </row>
    <row r="40" spans="1:5" x14ac:dyDescent="0.25">
      <c r="A40" s="24"/>
      <c r="B40" s="21"/>
      <c r="C40" s="21"/>
      <c r="D40" s="21"/>
      <c r="E40" s="26"/>
    </row>
    <row r="41" spans="1:5" x14ac:dyDescent="0.25">
      <c r="A41" s="24"/>
      <c r="B41" s="21"/>
      <c r="C41" s="21"/>
      <c r="D41" s="21"/>
      <c r="E41" s="26"/>
    </row>
    <row r="42" spans="1:5" x14ac:dyDescent="0.25">
      <c r="A42" s="24"/>
      <c r="B42" s="21"/>
      <c r="C42" s="21"/>
      <c r="D42" s="21"/>
      <c r="E42" s="26"/>
    </row>
    <row r="43" spans="1:5" x14ac:dyDescent="0.25">
      <c r="A43" s="24"/>
      <c r="B43" s="21"/>
      <c r="C43" s="21"/>
      <c r="D43" s="21"/>
      <c r="E43" s="26"/>
    </row>
    <row r="44" spans="1:5" x14ac:dyDescent="0.25">
      <c r="A44" s="24"/>
      <c r="B44" s="21"/>
      <c r="C44" s="21"/>
      <c r="D44" s="21"/>
      <c r="E44" s="26"/>
    </row>
    <row r="45" spans="1:5" x14ac:dyDescent="0.25">
      <c r="A45" s="27"/>
      <c r="B45" s="28"/>
      <c r="C45" s="28"/>
      <c r="D45" s="28"/>
      <c r="E45" s="29"/>
    </row>
  </sheetData>
  <mergeCells count="8">
    <mergeCell ref="B28:E28"/>
    <mergeCell ref="B26:E26"/>
    <mergeCell ref="A2:E13"/>
    <mergeCell ref="A16:E16"/>
    <mergeCell ref="A21:E21"/>
    <mergeCell ref="A18:E19"/>
    <mergeCell ref="B25:E25"/>
    <mergeCell ref="B24:E2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948"/>
  <sheetViews>
    <sheetView zoomScale="70" zoomScaleNormal="70" workbookViewId="0">
      <selection sqref="A1:AP1"/>
    </sheetView>
  </sheetViews>
  <sheetFormatPr defaultRowHeight="15" x14ac:dyDescent="0.25"/>
  <cols>
    <col min="1" max="1" width="10.7109375" style="32" bestFit="1" customWidth="1"/>
    <col min="2" max="2" width="26" style="32" bestFit="1" customWidth="1"/>
    <col min="3" max="3" width="33.85546875" style="32" bestFit="1" customWidth="1"/>
    <col min="4" max="4" width="33.85546875" style="38" bestFit="1" customWidth="1"/>
    <col min="5" max="5" width="17.28515625" style="33" bestFit="1" customWidth="1"/>
    <col min="6" max="6" width="22.7109375" style="38" hidden="1" customWidth="1"/>
    <col min="7" max="9" width="19.7109375" style="38" bestFit="1" customWidth="1"/>
    <col min="10" max="30" width="18" style="38" customWidth="1"/>
    <col min="31" max="42" width="18" style="39" customWidth="1"/>
    <col min="43" max="256" width="9.140625" style="32"/>
    <col min="257" max="257" width="10.7109375" style="32" bestFit="1" customWidth="1"/>
    <col min="258" max="258" width="26" style="32" bestFit="1" customWidth="1"/>
    <col min="259" max="260" width="33.85546875" style="32" bestFit="1" customWidth="1"/>
    <col min="261" max="261" width="17.28515625" style="32" bestFit="1" customWidth="1"/>
    <col min="262" max="262" width="22.7109375" style="32" bestFit="1" customWidth="1"/>
    <col min="263" max="265" width="19.7109375" style="32" bestFit="1" customWidth="1"/>
    <col min="266" max="298" width="18" style="32" customWidth="1"/>
    <col min="299" max="512" width="9.140625" style="32"/>
    <col min="513" max="513" width="10.7109375" style="32" bestFit="1" customWidth="1"/>
    <col min="514" max="514" width="26" style="32" bestFit="1" customWidth="1"/>
    <col min="515" max="516" width="33.85546875" style="32" bestFit="1" customWidth="1"/>
    <col min="517" max="517" width="17.28515625" style="32" bestFit="1" customWidth="1"/>
    <col min="518" max="518" width="22.7109375" style="32" bestFit="1" customWidth="1"/>
    <col min="519" max="521" width="19.7109375" style="32" bestFit="1" customWidth="1"/>
    <col min="522" max="554" width="18" style="32" customWidth="1"/>
    <col min="555" max="768" width="9.140625" style="32"/>
    <col min="769" max="769" width="10.7109375" style="32" bestFit="1" customWidth="1"/>
    <col min="770" max="770" width="26" style="32" bestFit="1" customWidth="1"/>
    <col min="771" max="772" width="33.85546875" style="32" bestFit="1" customWidth="1"/>
    <col min="773" max="773" width="17.28515625" style="32" bestFit="1" customWidth="1"/>
    <col min="774" max="774" width="22.7109375" style="32" bestFit="1" customWidth="1"/>
    <col min="775" max="777" width="19.7109375" style="32" bestFit="1" customWidth="1"/>
    <col min="778" max="810" width="18" style="32" customWidth="1"/>
    <col min="811" max="1024" width="9.140625" style="32"/>
    <col min="1025" max="1025" width="10.7109375" style="32" bestFit="1" customWidth="1"/>
    <col min="1026" max="1026" width="26" style="32" bestFit="1" customWidth="1"/>
    <col min="1027" max="1028" width="33.85546875" style="32" bestFit="1" customWidth="1"/>
    <col min="1029" max="1029" width="17.28515625" style="32" bestFit="1" customWidth="1"/>
    <col min="1030" max="1030" width="22.7109375" style="32" bestFit="1" customWidth="1"/>
    <col min="1031" max="1033" width="19.7109375" style="32" bestFit="1" customWidth="1"/>
    <col min="1034" max="1066" width="18" style="32" customWidth="1"/>
    <col min="1067" max="1280" width="9.140625" style="32"/>
    <col min="1281" max="1281" width="10.7109375" style="32" bestFit="1" customWidth="1"/>
    <col min="1282" max="1282" width="26" style="32" bestFit="1" customWidth="1"/>
    <col min="1283" max="1284" width="33.85546875" style="32" bestFit="1" customWidth="1"/>
    <col min="1285" max="1285" width="17.28515625" style="32" bestFit="1" customWidth="1"/>
    <col min="1286" max="1286" width="22.7109375" style="32" bestFit="1" customWidth="1"/>
    <col min="1287" max="1289" width="19.7109375" style="32" bestFit="1" customWidth="1"/>
    <col min="1290" max="1322" width="18" style="32" customWidth="1"/>
    <col min="1323" max="1536" width="9.140625" style="32"/>
    <col min="1537" max="1537" width="10.7109375" style="32" bestFit="1" customWidth="1"/>
    <col min="1538" max="1538" width="26" style="32" bestFit="1" customWidth="1"/>
    <col min="1539" max="1540" width="33.85546875" style="32" bestFit="1" customWidth="1"/>
    <col min="1541" max="1541" width="17.28515625" style="32" bestFit="1" customWidth="1"/>
    <col min="1542" max="1542" width="22.7109375" style="32" bestFit="1" customWidth="1"/>
    <col min="1543" max="1545" width="19.7109375" style="32" bestFit="1" customWidth="1"/>
    <col min="1546" max="1578" width="18" style="32" customWidth="1"/>
    <col min="1579" max="1792" width="9.140625" style="32"/>
    <col min="1793" max="1793" width="10.7109375" style="32" bestFit="1" customWidth="1"/>
    <col min="1794" max="1794" width="26" style="32" bestFit="1" customWidth="1"/>
    <col min="1795" max="1796" width="33.85546875" style="32" bestFit="1" customWidth="1"/>
    <col min="1797" max="1797" width="17.28515625" style="32" bestFit="1" customWidth="1"/>
    <col min="1798" max="1798" width="22.7109375" style="32" bestFit="1" customWidth="1"/>
    <col min="1799" max="1801" width="19.7109375" style="32" bestFit="1" customWidth="1"/>
    <col min="1802" max="1834" width="18" style="32" customWidth="1"/>
    <col min="1835" max="2048" width="9.140625" style="32"/>
    <col min="2049" max="2049" width="10.7109375" style="32" bestFit="1" customWidth="1"/>
    <col min="2050" max="2050" width="26" style="32" bestFit="1" customWidth="1"/>
    <col min="2051" max="2052" width="33.85546875" style="32" bestFit="1" customWidth="1"/>
    <col min="2053" max="2053" width="17.28515625" style="32" bestFit="1" customWidth="1"/>
    <col min="2054" max="2054" width="22.7109375" style="32" bestFit="1" customWidth="1"/>
    <col min="2055" max="2057" width="19.7109375" style="32" bestFit="1" customWidth="1"/>
    <col min="2058" max="2090" width="18" style="32" customWidth="1"/>
    <col min="2091" max="2304" width="9.140625" style="32"/>
    <col min="2305" max="2305" width="10.7109375" style="32" bestFit="1" customWidth="1"/>
    <col min="2306" max="2306" width="26" style="32" bestFit="1" customWidth="1"/>
    <col min="2307" max="2308" width="33.85546875" style="32" bestFit="1" customWidth="1"/>
    <col min="2309" max="2309" width="17.28515625" style="32" bestFit="1" customWidth="1"/>
    <col min="2310" max="2310" width="22.7109375" style="32" bestFit="1" customWidth="1"/>
    <col min="2311" max="2313" width="19.7109375" style="32" bestFit="1" customWidth="1"/>
    <col min="2314" max="2346" width="18" style="32" customWidth="1"/>
    <col min="2347" max="2560" width="9.140625" style="32"/>
    <col min="2561" max="2561" width="10.7109375" style="32" bestFit="1" customWidth="1"/>
    <col min="2562" max="2562" width="26" style="32" bestFit="1" customWidth="1"/>
    <col min="2563" max="2564" width="33.85546875" style="32" bestFit="1" customWidth="1"/>
    <col min="2565" max="2565" width="17.28515625" style="32" bestFit="1" customWidth="1"/>
    <col min="2566" max="2566" width="22.7109375" style="32" bestFit="1" customWidth="1"/>
    <col min="2567" max="2569" width="19.7109375" style="32" bestFit="1" customWidth="1"/>
    <col min="2570" max="2602" width="18" style="32" customWidth="1"/>
    <col min="2603" max="2816" width="9.140625" style="32"/>
    <col min="2817" max="2817" width="10.7109375" style="32" bestFit="1" customWidth="1"/>
    <col min="2818" max="2818" width="26" style="32" bestFit="1" customWidth="1"/>
    <col min="2819" max="2820" width="33.85546875" style="32" bestFit="1" customWidth="1"/>
    <col min="2821" max="2821" width="17.28515625" style="32" bestFit="1" customWidth="1"/>
    <col min="2822" max="2822" width="22.7109375" style="32" bestFit="1" customWidth="1"/>
    <col min="2823" max="2825" width="19.7109375" style="32" bestFit="1" customWidth="1"/>
    <col min="2826" max="2858" width="18" style="32" customWidth="1"/>
    <col min="2859" max="3072" width="9.140625" style="32"/>
    <col min="3073" max="3073" width="10.7109375" style="32" bestFit="1" customWidth="1"/>
    <col min="3074" max="3074" width="26" style="32" bestFit="1" customWidth="1"/>
    <col min="3075" max="3076" width="33.85546875" style="32" bestFit="1" customWidth="1"/>
    <col min="3077" max="3077" width="17.28515625" style="32" bestFit="1" customWidth="1"/>
    <col min="3078" max="3078" width="22.7109375" style="32" bestFit="1" customWidth="1"/>
    <col min="3079" max="3081" width="19.7109375" style="32" bestFit="1" customWidth="1"/>
    <col min="3082" max="3114" width="18" style="32" customWidth="1"/>
    <col min="3115" max="3328" width="9.140625" style="32"/>
    <col min="3329" max="3329" width="10.7109375" style="32" bestFit="1" customWidth="1"/>
    <col min="3330" max="3330" width="26" style="32" bestFit="1" customWidth="1"/>
    <col min="3331" max="3332" width="33.85546875" style="32" bestFit="1" customWidth="1"/>
    <col min="3333" max="3333" width="17.28515625" style="32" bestFit="1" customWidth="1"/>
    <col min="3334" max="3334" width="22.7109375" style="32" bestFit="1" customWidth="1"/>
    <col min="3335" max="3337" width="19.7109375" style="32" bestFit="1" customWidth="1"/>
    <col min="3338" max="3370" width="18" style="32" customWidth="1"/>
    <col min="3371" max="3584" width="9.140625" style="32"/>
    <col min="3585" max="3585" width="10.7109375" style="32" bestFit="1" customWidth="1"/>
    <col min="3586" max="3586" width="26" style="32" bestFit="1" customWidth="1"/>
    <col min="3587" max="3588" width="33.85546875" style="32" bestFit="1" customWidth="1"/>
    <col min="3589" max="3589" width="17.28515625" style="32" bestFit="1" customWidth="1"/>
    <col min="3590" max="3590" width="22.7109375" style="32" bestFit="1" customWidth="1"/>
    <col min="3591" max="3593" width="19.7109375" style="32" bestFit="1" customWidth="1"/>
    <col min="3594" max="3626" width="18" style="32" customWidth="1"/>
    <col min="3627" max="3840" width="9.140625" style="32"/>
    <col min="3841" max="3841" width="10.7109375" style="32" bestFit="1" customWidth="1"/>
    <col min="3842" max="3842" width="26" style="32" bestFit="1" customWidth="1"/>
    <col min="3843" max="3844" width="33.85546875" style="32" bestFit="1" customWidth="1"/>
    <col min="3845" max="3845" width="17.28515625" style="32" bestFit="1" customWidth="1"/>
    <col min="3846" max="3846" width="22.7109375" style="32" bestFit="1" customWidth="1"/>
    <col min="3847" max="3849" width="19.7109375" style="32" bestFit="1" customWidth="1"/>
    <col min="3850" max="3882" width="18" style="32" customWidth="1"/>
    <col min="3883" max="4096" width="9.140625" style="32"/>
    <col min="4097" max="4097" width="10.7109375" style="32" bestFit="1" customWidth="1"/>
    <col min="4098" max="4098" width="26" style="32" bestFit="1" customWidth="1"/>
    <col min="4099" max="4100" width="33.85546875" style="32" bestFit="1" customWidth="1"/>
    <col min="4101" max="4101" width="17.28515625" style="32" bestFit="1" customWidth="1"/>
    <col min="4102" max="4102" width="22.7109375" style="32" bestFit="1" customWidth="1"/>
    <col min="4103" max="4105" width="19.7109375" style="32" bestFit="1" customWidth="1"/>
    <col min="4106" max="4138" width="18" style="32" customWidth="1"/>
    <col min="4139" max="4352" width="9.140625" style="32"/>
    <col min="4353" max="4353" width="10.7109375" style="32" bestFit="1" customWidth="1"/>
    <col min="4354" max="4354" width="26" style="32" bestFit="1" customWidth="1"/>
    <col min="4355" max="4356" width="33.85546875" style="32" bestFit="1" customWidth="1"/>
    <col min="4357" max="4357" width="17.28515625" style="32" bestFit="1" customWidth="1"/>
    <col min="4358" max="4358" width="22.7109375" style="32" bestFit="1" customWidth="1"/>
    <col min="4359" max="4361" width="19.7109375" style="32" bestFit="1" customWidth="1"/>
    <col min="4362" max="4394" width="18" style="32" customWidth="1"/>
    <col min="4395" max="4608" width="9.140625" style="32"/>
    <col min="4609" max="4609" width="10.7109375" style="32" bestFit="1" customWidth="1"/>
    <col min="4610" max="4610" width="26" style="32" bestFit="1" customWidth="1"/>
    <col min="4611" max="4612" width="33.85546875" style="32" bestFit="1" customWidth="1"/>
    <col min="4613" max="4613" width="17.28515625" style="32" bestFit="1" customWidth="1"/>
    <col min="4614" max="4614" width="22.7109375" style="32" bestFit="1" customWidth="1"/>
    <col min="4615" max="4617" width="19.7109375" style="32" bestFit="1" customWidth="1"/>
    <col min="4618" max="4650" width="18" style="32" customWidth="1"/>
    <col min="4651" max="4864" width="9.140625" style="32"/>
    <col min="4865" max="4865" width="10.7109375" style="32" bestFit="1" customWidth="1"/>
    <col min="4866" max="4866" width="26" style="32" bestFit="1" customWidth="1"/>
    <col min="4867" max="4868" width="33.85546875" style="32" bestFit="1" customWidth="1"/>
    <col min="4869" max="4869" width="17.28515625" style="32" bestFit="1" customWidth="1"/>
    <col min="4870" max="4870" width="22.7109375" style="32" bestFit="1" customWidth="1"/>
    <col min="4871" max="4873" width="19.7109375" style="32" bestFit="1" customWidth="1"/>
    <col min="4874" max="4906" width="18" style="32" customWidth="1"/>
    <col min="4907" max="5120" width="9.140625" style="32"/>
    <col min="5121" max="5121" width="10.7109375" style="32" bestFit="1" customWidth="1"/>
    <col min="5122" max="5122" width="26" style="32" bestFit="1" customWidth="1"/>
    <col min="5123" max="5124" width="33.85546875" style="32" bestFit="1" customWidth="1"/>
    <col min="5125" max="5125" width="17.28515625" style="32" bestFit="1" customWidth="1"/>
    <col min="5126" max="5126" width="22.7109375" style="32" bestFit="1" customWidth="1"/>
    <col min="5127" max="5129" width="19.7109375" style="32" bestFit="1" customWidth="1"/>
    <col min="5130" max="5162" width="18" style="32" customWidth="1"/>
    <col min="5163" max="5376" width="9.140625" style="32"/>
    <col min="5377" max="5377" width="10.7109375" style="32" bestFit="1" customWidth="1"/>
    <col min="5378" max="5378" width="26" style="32" bestFit="1" customWidth="1"/>
    <col min="5379" max="5380" width="33.85546875" style="32" bestFit="1" customWidth="1"/>
    <col min="5381" max="5381" width="17.28515625" style="32" bestFit="1" customWidth="1"/>
    <col min="5382" max="5382" width="22.7109375" style="32" bestFit="1" customWidth="1"/>
    <col min="5383" max="5385" width="19.7109375" style="32" bestFit="1" customWidth="1"/>
    <col min="5386" max="5418" width="18" style="32" customWidth="1"/>
    <col min="5419" max="5632" width="9.140625" style="32"/>
    <col min="5633" max="5633" width="10.7109375" style="32" bestFit="1" customWidth="1"/>
    <col min="5634" max="5634" width="26" style="32" bestFit="1" customWidth="1"/>
    <col min="5635" max="5636" width="33.85546875" style="32" bestFit="1" customWidth="1"/>
    <col min="5637" max="5637" width="17.28515625" style="32" bestFit="1" customWidth="1"/>
    <col min="5638" max="5638" width="22.7109375" style="32" bestFit="1" customWidth="1"/>
    <col min="5639" max="5641" width="19.7109375" style="32" bestFit="1" customWidth="1"/>
    <col min="5642" max="5674" width="18" style="32" customWidth="1"/>
    <col min="5675" max="5888" width="9.140625" style="32"/>
    <col min="5889" max="5889" width="10.7109375" style="32" bestFit="1" customWidth="1"/>
    <col min="5890" max="5890" width="26" style="32" bestFit="1" customWidth="1"/>
    <col min="5891" max="5892" width="33.85546875" style="32" bestFit="1" customWidth="1"/>
    <col min="5893" max="5893" width="17.28515625" style="32" bestFit="1" customWidth="1"/>
    <col min="5894" max="5894" width="22.7109375" style="32" bestFit="1" customWidth="1"/>
    <col min="5895" max="5897" width="19.7109375" style="32" bestFit="1" customWidth="1"/>
    <col min="5898" max="5930" width="18" style="32" customWidth="1"/>
    <col min="5931" max="6144" width="9.140625" style="32"/>
    <col min="6145" max="6145" width="10.7109375" style="32" bestFit="1" customWidth="1"/>
    <col min="6146" max="6146" width="26" style="32" bestFit="1" customWidth="1"/>
    <col min="6147" max="6148" width="33.85546875" style="32" bestFit="1" customWidth="1"/>
    <col min="6149" max="6149" width="17.28515625" style="32" bestFit="1" customWidth="1"/>
    <col min="6150" max="6150" width="22.7109375" style="32" bestFit="1" customWidth="1"/>
    <col min="6151" max="6153" width="19.7109375" style="32" bestFit="1" customWidth="1"/>
    <col min="6154" max="6186" width="18" style="32" customWidth="1"/>
    <col min="6187" max="6400" width="9.140625" style="32"/>
    <col min="6401" max="6401" width="10.7109375" style="32" bestFit="1" customWidth="1"/>
    <col min="6402" max="6402" width="26" style="32" bestFit="1" customWidth="1"/>
    <col min="6403" max="6404" width="33.85546875" style="32" bestFit="1" customWidth="1"/>
    <col min="6405" max="6405" width="17.28515625" style="32" bestFit="1" customWidth="1"/>
    <col min="6406" max="6406" width="22.7109375" style="32" bestFit="1" customWidth="1"/>
    <col min="6407" max="6409" width="19.7109375" style="32" bestFit="1" customWidth="1"/>
    <col min="6410" max="6442" width="18" style="32" customWidth="1"/>
    <col min="6443" max="6656" width="9.140625" style="32"/>
    <col min="6657" max="6657" width="10.7109375" style="32" bestFit="1" customWidth="1"/>
    <col min="6658" max="6658" width="26" style="32" bestFit="1" customWidth="1"/>
    <col min="6659" max="6660" width="33.85546875" style="32" bestFit="1" customWidth="1"/>
    <col min="6661" max="6661" width="17.28515625" style="32" bestFit="1" customWidth="1"/>
    <col min="6662" max="6662" width="22.7109375" style="32" bestFit="1" customWidth="1"/>
    <col min="6663" max="6665" width="19.7109375" style="32" bestFit="1" customWidth="1"/>
    <col min="6666" max="6698" width="18" style="32" customWidth="1"/>
    <col min="6699" max="6912" width="9.140625" style="32"/>
    <col min="6913" max="6913" width="10.7109375" style="32" bestFit="1" customWidth="1"/>
    <col min="6914" max="6914" width="26" style="32" bestFit="1" customWidth="1"/>
    <col min="6915" max="6916" width="33.85546875" style="32" bestFit="1" customWidth="1"/>
    <col min="6917" max="6917" width="17.28515625" style="32" bestFit="1" customWidth="1"/>
    <col min="6918" max="6918" width="22.7109375" style="32" bestFit="1" customWidth="1"/>
    <col min="6919" max="6921" width="19.7109375" style="32" bestFit="1" customWidth="1"/>
    <col min="6922" max="6954" width="18" style="32" customWidth="1"/>
    <col min="6955" max="7168" width="9.140625" style="32"/>
    <col min="7169" max="7169" width="10.7109375" style="32" bestFit="1" customWidth="1"/>
    <col min="7170" max="7170" width="26" style="32" bestFit="1" customWidth="1"/>
    <col min="7171" max="7172" width="33.85546875" style="32" bestFit="1" customWidth="1"/>
    <col min="7173" max="7173" width="17.28515625" style="32" bestFit="1" customWidth="1"/>
    <col min="7174" max="7174" width="22.7109375" style="32" bestFit="1" customWidth="1"/>
    <col min="7175" max="7177" width="19.7109375" style="32" bestFit="1" customWidth="1"/>
    <col min="7178" max="7210" width="18" style="32" customWidth="1"/>
    <col min="7211" max="7424" width="9.140625" style="32"/>
    <col min="7425" max="7425" width="10.7109375" style="32" bestFit="1" customWidth="1"/>
    <col min="7426" max="7426" width="26" style="32" bestFit="1" customWidth="1"/>
    <col min="7427" max="7428" width="33.85546875" style="32" bestFit="1" customWidth="1"/>
    <col min="7429" max="7429" width="17.28515625" style="32" bestFit="1" customWidth="1"/>
    <col min="7430" max="7430" width="22.7109375" style="32" bestFit="1" customWidth="1"/>
    <col min="7431" max="7433" width="19.7109375" style="32" bestFit="1" customWidth="1"/>
    <col min="7434" max="7466" width="18" style="32" customWidth="1"/>
    <col min="7467" max="7680" width="9.140625" style="32"/>
    <col min="7681" max="7681" width="10.7109375" style="32" bestFit="1" customWidth="1"/>
    <col min="7682" max="7682" width="26" style="32" bestFit="1" customWidth="1"/>
    <col min="7683" max="7684" width="33.85546875" style="32" bestFit="1" customWidth="1"/>
    <col min="7685" max="7685" width="17.28515625" style="32" bestFit="1" customWidth="1"/>
    <col min="7686" max="7686" width="22.7109375" style="32" bestFit="1" customWidth="1"/>
    <col min="7687" max="7689" width="19.7109375" style="32" bestFit="1" customWidth="1"/>
    <col min="7690" max="7722" width="18" style="32" customWidth="1"/>
    <col min="7723" max="7936" width="9.140625" style="32"/>
    <col min="7937" max="7937" width="10.7109375" style="32" bestFit="1" customWidth="1"/>
    <col min="7938" max="7938" width="26" style="32" bestFit="1" customWidth="1"/>
    <col min="7939" max="7940" width="33.85546875" style="32" bestFit="1" customWidth="1"/>
    <col min="7941" max="7941" width="17.28515625" style="32" bestFit="1" customWidth="1"/>
    <col min="7942" max="7942" width="22.7109375" style="32" bestFit="1" customWidth="1"/>
    <col min="7943" max="7945" width="19.7109375" style="32" bestFit="1" customWidth="1"/>
    <col min="7946" max="7978" width="18" style="32" customWidth="1"/>
    <col min="7979" max="8192" width="9.140625" style="32"/>
    <col min="8193" max="8193" width="10.7109375" style="32" bestFit="1" customWidth="1"/>
    <col min="8194" max="8194" width="26" style="32" bestFit="1" customWidth="1"/>
    <col min="8195" max="8196" width="33.85546875" style="32" bestFit="1" customWidth="1"/>
    <col min="8197" max="8197" width="17.28515625" style="32" bestFit="1" customWidth="1"/>
    <col min="8198" max="8198" width="22.7109375" style="32" bestFit="1" customWidth="1"/>
    <col min="8199" max="8201" width="19.7109375" style="32" bestFit="1" customWidth="1"/>
    <col min="8202" max="8234" width="18" style="32" customWidth="1"/>
    <col min="8235" max="8448" width="9.140625" style="32"/>
    <col min="8449" max="8449" width="10.7109375" style="32" bestFit="1" customWidth="1"/>
    <col min="8450" max="8450" width="26" style="32" bestFit="1" customWidth="1"/>
    <col min="8451" max="8452" width="33.85546875" style="32" bestFit="1" customWidth="1"/>
    <col min="8453" max="8453" width="17.28515625" style="32" bestFit="1" customWidth="1"/>
    <col min="8454" max="8454" width="22.7109375" style="32" bestFit="1" customWidth="1"/>
    <col min="8455" max="8457" width="19.7109375" style="32" bestFit="1" customWidth="1"/>
    <col min="8458" max="8490" width="18" style="32" customWidth="1"/>
    <col min="8491" max="8704" width="9.140625" style="32"/>
    <col min="8705" max="8705" width="10.7109375" style="32" bestFit="1" customWidth="1"/>
    <col min="8706" max="8706" width="26" style="32" bestFit="1" customWidth="1"/>
    <col min="8707" max="8708" width="33.85546875" style="32" bestFit="1" customWidth="1"/>
    <col min="8709" max="8709" width="17.28515625" style="32" bestFit="1" customWidth="1"/>
    <col min="8710" max="8710" width="22.7109375" style="32" bestFit="1" customWidth="1"/>
    <col min="8711" max="8713" width="19.7109375" style="32" bestFit="1" customWidth="1"/>
    <col min="8714" max="8746" width="18" style="32" customWidth="1"/>
    <col min="8747" max="8960" width="9.140625" style="32"/>
    <col min="8961" max="8961" width="10.7109375" style="32" bestFit="1" customWidth="1"/>
    <col min="8962" max="8962" width="26" style="32" bestFit="1" customWidth="1"/>
    <col min="8963" max="8964" width="33.85546875" style="32" bestFit="1" customWidth="1"/>
    <col min="8965" max="8965" width="17.28515625" style="32" bestFit="1" customWidth="1"/>
    <col min="8966" max="8966" width="22.7109375" style="32" bestFit="1" customWidth="1"/>
    <col min="8967" max="8969" width="19.7109375" style="32" bestFit="1" customWidth="1"/>
    <col min="8970" max="9002" width="18" style="32" customWidth="1"/>
    <col min="9003" max="9216" width="9.140625" style="32"/>
    <col min="9217" max="9217" width="10.7109375" style="32" bestFit="1" customWidth="1"/>
    <col min="9218" max="9218" width="26" style="32" bestFit="1" customWidth="1"/>
    <col min="9219" max="9220" width="33.85546875" style="32" bestFit="1" customWidth="1"/>
    <col min="9221" max="9221" width="17.28515625" style="32" bestFit="1" customWidth="1"/>
    <col min="9222" max="9222" width="22.7109375" style="32" bestFit="1" customWidth="1"/>
    <col min="9223" max="9225" width="19.7109375" style="32" bestFit="1" customWidth="1"/>
    <col min="9226" max="9258" width="18" style="32" customWidth="1"/>
    <col min="9259" max="9472" width="9.140625" style="32"/>
    <col min="9473" max="9473" width="10.7109375" style="32" bestFit="1" customWidth="1"/>
    <col min="9474" max="9474" width="26" style="32" bestFit="1" customWidth="1"/>
    <col min="9475" max="9476" width="33.85546875" style="32" bestFit="1" customWidth="1"/>
    <col min="9477" max="9477" width="17.28515625" style="32" bestFit="1" customWidth="1"/>
    <col min="9478" max="9478" width="22.7109375" style="32" bestFit="1" customWidth="1"/>
    <col min="9479" max="9481" width="19.7109375" style="32" bestFit="1" customWidth="1"/>
    <col min="9482" max="9514" width="18" style="32" customWidth="1"/>
    <col min="9515" max="9728" width="9.140625" style="32"/>
    <col min="9729" max="9729" width="10.7109375" style="32" bestFit="1" customWidth="1"/>
    <col min="9730" max="9730" width="26" style="32" bestFit="1" customWidth="1"/>
    <col min="9731" max="9732" width="33.85546875" style="32" bestFit="1" customWidth="1"/>
    <col min="9733" max="9733" width="17.28515625" style="32" bestFit="1" customWidth="1"/>
    <col min="9734" max="9734" width="22.7109375" style="32" bestFit="1" customWidth="1"/>
    <col min="9735" max="9737" width="19.7109375" style="32" bestFit="1" customWidth="1"/>
    <col min="9738" max="9770" width="18" style="32" customWidth="1"/>
    <col min="9771" max="9984" width="9.140625" style="32"/>
    <col min="9985" max="9985" width="10.7109375" style="32" bestFit="1" customWidth="1"/>
    <col min="9986" max="9986" width="26" style="32" bestFit="1" customWidth="1"/>
    <col min="9987" max="9988" width="33.85546875" style="32" bestFit="1" customWidth="1"/>
    <col min="9989" max="9989" width="17.28515625" style="32" bestFit="1" customWidth="1"/>
    <col min="9990" max="9990" width="22.7109375" style="32" bestFit="1" customWidth="1"/>
    <col min="9991" max="9993" width="19.7109375" style="32" bestFit="1" customWidth="1"/>
    <col min="9994" max="10026" width="18" style="32" customWidth="1"/>
    <col min="10027" max="10240" width="9.140625" style="32"/>
    <col min="10241" max="10241" width="10.7109375" style="32" bestFit="1" customWidth="1"/>
    <col min="10242" max="10242" width="26" style="32" bestFit="1" customWidth="1"/>
    <col min="10243" max="10244" width="33.85546875" style="32" bestFit="1" customWidth="1"/>
    <col min="10245" max="10245" width="17.28515625" style="32" bestFit="1" customWidth="1"/>
    <col min="10246" max="10246" width="22.7109375" style="32" bestFit="1" customWidth="1"/>
    <col min="10247" max="10249" width="19.7109375" style="32" bestFit="1" customWidth="1"/>
    <col min="10250" max="10282" width="18" style="32" customWidth="1"/>
    <col min="10283" max="10496" width="9.140625" style="32"/>
    <col min="10497" max="10497" width="10.7109375" style="32" bestFit="1" customWidth="1"/>
    <col min="10498" max="10498" width="26" style="32" bestFit="1" customWidth="1"/>
    <col min="10499" max="10500" width="33.85546875" style="32" bestFit="1" customWidth="1"/>
    <col min="10501" max="10501" width="17.28515625" style="32" bestFit="1" customWidth="1"/>
    <col min="10502" max="10502" width="22.7109375" style="32" bestFit="1" customWidth="1"/>
    <col min="10503" max="10505" width="19.7109375" style="32" bestFit="1" customWidth="1"/>
    <col min="10506" max="10538" width="18" style="32" customWidth="1"/>
    <col min="10539" max="10752" width="9.140625" style="32"/>
    <col min="10753" max="10753" width="10.7109375" style="32" bestFit="1" customWidth="1"/>
    <col min="10754" max="10754" width="26" style="32" bestFit="1" customWidth="1"/>
    <col min="10755" max="10756" width="33.85546875" style="32" bestFit="1" customWidth="1"/>
    <col min="10757" max="10757" width="17.28515625" style="32" bestFit="1" customWidth="1"/>
    <col min="10758" max="10758" width="22.7109375" style="32" bestFit="1" customWidth="1"/>
    <col min="10759" max="10761" width="19.7109375" style="32" bestFit="1" customWidth="1"/>
    <col min="10762" max="10794" width="18" style="32" customWidth="1"/>
    <col min="10795" max="11008" width="9.140625" style="32"/>
    <col min="11009" max="11009" width="10.7109375" style="32" bestFit="1" customWidth="1"/>
    <col min="11010" max="11010" width="26" style="32" bestFit="1" customWidth="1"/>
    <col min="11011" max="11012" width="33.85546875" style="32" bestFit="1" customWidth="1"/>
    <col min="11013" max="11013" width="17.28515625" style="32" bestFit="1" customWidth="1"/>
    <col min="11014" max="11014" width="22.7109375" style="32" bestFit="1" customWidth="1"/>
    <col min="11015" max="11017" width="19.7109375" style="32" bestFit="1" customWidth="1"/>
    <col min="11018" max="11050" width="18" style="32" customWidth="1"/>
    <col min="11051" max="11264" width="9.140625" style="32"/>
    <col min="11265" max="11265" width="10.7109375" style="32" bestFit="1" customWidth="1"/>
    <col min="11266" max="11266" width="26" style="32" bestFit="1" customWidth="1"/>
    <col min="11267" max="11268" width="33.85546875" style="32" bestFit="1" customWidth="1"/>
    <col min="11269" max="11269" width="17.28515625" style="32" bestFit="1" customWidth="1"/>
    <col min="11270" max="11270" width="22.7109375" style="32" bestFit="1" customWidth="1"/>
    <col min="11271" max="11273" width="19.7109375" style="32" bestFit="1" customWidth="1"/>
    <col min="11274" max="11306" width="18" style="32" customWidth="1"/>
    <col min="11307" max="11520" width="9.140625" style="32"/>
    <col min="11521" max="11521" width="10.7109375" style="32" bestFit="1" customWidth="1"/>
    <col min="11522" max="11522" width="26" style="32" bestFit="1" customWidth="1"/>
    <col min="11523" max="11524" width="33.85546875" style="32" bestFit="1" customWidth="1"/>
    <col min="11525" max="11525" width="17.28515625" style="32" bestFit="1" customWidth="1"/>
    <col min="11526" max="11526" width="22.7109375" style="32" bestFit="1" customWidth="1"/>
    <col min="11527" max="11529" width="19.7109375" style="32" bestFit="1" customWidth="1"/>
    <col min="11530" max="11562" width="18" style="32" customWidth="1"/>
    <col min="11563" max="11776" width="9.140625" style="32"/>
    <col min="11777" max="11777" width="10.7109375" style="32" bestFit="1" customWidth="1"/>
    <col min="11778" max="11778" width="26" style="32" bestFit="1" customWidth="1"/>
    <col min="11779" max="11780" width="33.85546875" style="32" bestFit="1" customWidth="1"/>
    <col min="11781" max="11781" width="17.28515625" style="32" bestFit="1" customWidth="1"/>
    <col min="11782" max="11782" width="22.7109375" style="32" bestFit="1" customWidth="1"/>
    <col min="11783" max="11785" width="19.7109375" style="32" bestFit="1" customWidth="1"/>
    <col min="11786" max="11818" width="18" style="32" customWidth="1"/>
    <col min="11819" max="12032" width="9.140625" style="32"/>
    <col min="12033" max="12033" width="10.7109375" style="32" bestFit="1" customWidth="1"/>
    <col min="12034" max="12034" width="26" style="32" bestFit="1" customWidth="1"/>
    <col min="12035" max="12036" width="33.85546875" style="32" bestFit="1" customWidth="1"/>
    <col min="12037" max="12037" width="17.28515625" style="32" bestFit="1" customWidth="1"/>
    <col min="12038" max="12038" width="22.7109375" style="32" bestFit="1" customWidth="1"/>
    <col min="12039" max="12041" width="19.7109375" style="32" bestFit="1" customWidth="1"/>
    <col min="12042" max="12074" width="18" style="32" customWidth="1"/>
    <col min="12075" max="12288" width="9.140625" style="32"/>
    <col min="12289" max="12289" width="10.7109375" style="32" bestFit="1" customWidth="1"/>
    <col min="12290" max="12290" width="26" style="32" bestFit="1" customWidth="1"/>
    <col min="12291" max="12292" width="33.85546875" style="32" bestFit="1" customWidth="1"/>
    <col min="12293" max="12293" width="17.28515625" style="32" bestFit="1" customWidth="1"/>
    <col min="12294" max="12294" width="22.7109375" style="32" bestFit="1" customWidth="1"/>
    <col min="12295" max="12297" width="19.7109375" style="32" bestFit="1" customWidth="1"/>
    <col min="12298" max="12330" width="18" style="32" customWidth="1"/>
    <col min="12331" max="12544" width="9.140625" style="32"/>
    <col min="12545" max="12545" width="10.7109375" style="32" bestFit="1" customWidth="1"/>
    <col min="12546" max="12546" width="26" style="32" bestFit="1" customWidth="1"/>
    <col min="12547" max="12548" width="33.85546875" style="32" bestFit="1" customWidth="1"/>
    <col min="12549" max="12549" width="17.28515625" style="32" bestFit="1" customWidth="1"/>
    <col min="12550" max="12550" width="22.7109375" style="32" bestFit="1" customWidth="1"/>
    <col min="12551" max="12553" width="19.7109375" style="32" bestFit="1" customWidth="1"/>
    <col min="12554" max="12586" width="18" style="32" customWidth="1"/>
    <col min="12587" max="12800" width="9.140625" style="32"/>
    <col min="12801" max="12801" width="10.7109375" style="32" bestFit="1" customWidth="1"/>
    <col min="12802" max="12802" width="26" style="32" bestFit="1" customWidth="1"/>
    <col min="12803" max="12804" width="33.85546875" style="32" bestFit="1" customWidth="1"/>
    <col min="12805" max="12805" width="17.28515625" style="32" bestFit="1" customWidth="1"/>
    <col min="12806" max="12806" width="22.7109375" style="32" bestFit="1" customWidth="1"/>
    <col min="12807" max="12809" width="19.7109375" style="32" bestFit="1" customWidth="1"/>
    <col min="12810" max="12842" width="18" style="32" customWidth="1"/>
    <col min="12843" max="13056" width="9.140625" style="32"/>
    <col min="13057" max="13057" width="10.7109375" style="32" bestFit="1" customWidth="1"/>
    <col min="13058" max="13058" width="26" style="32" bestFit="1" customWidth="1"/>
    <col min="13059" max="13060" width="33.85546875" style="32" bestFit="1" customWidth="1"/>
    <col min="13061" max="13061" width="17.28515625" style="32" bestFit="1" customWidth="1"/>
    <col min="13062" max="13062" width="22.7109375" style="32" bestFit="1" customWidth="1"/>
    <col min="13063" max="13065" width="19.7109375" style="32" bestFit="1" customWidth="1"/>
    <col min="13066" max="13098" width="18" style="32" customWidth="1"/>
    <col min="13099" max="13312" width="9.140625" style="32"/>
    <col min="13313" max="13313" width="10.7109375" style="32" bestFit="1" customWidth="1"/>
    <col min="13314" max="13314" width="26" style="32" bestFit="1" customWidth="1"/>
    <col min="13315" max="13316" width="33.85546875" style="32" bestFit="1" customWidth="1"/>
    <col min="13317" max="13317" width="17.28515625" style="32" bestFit="1" customWidth="1"/>
    <col min="13318" max="13318" width="22.7109375" style="32" bestFit="1" customWidth="1"/>
    <col min="13319" max="13321" width="19.7109375" style="32" bestFit="1" customWidth="1"/>
    <col min="13322" max="13354" width="18" style="32" customWidth="1"/>
    <col min="13355" max="13568" width="9.140625" style="32"/>
    <col min="13569" max="13569" width="10.7109375" style="32" bestFit="1" customWidth="1"/>
    <col min="13570" max="13570" width="26" style="32" bestFit="1" customWidth="1"/>
    <col min="13571" max="13572" width="33.85546875" style="32" bestFit="1" customWidth="1"/>
    <col min="13573" max="13573" width="17.28515625" style="32" bestFit="1" customWidth="1"/>
    <col min="13574" max="13574" width="22.7109375" style="32" bestFit="1" customWidth="1"/>
    <col min="13575" max="13577" width="19.7109375" style="32" bestFit="1" customWidth="1"/>
    <col min="13578" max="13610" width="18" style="32" customWidth="1"/>
    <col min="13611" max="13824" width="9.140625" style="32"/>
    <col min="13825" max="13825" width="10.7109375" style="32" bestFit="1" customWidth="1"/>
    <col min="13826" max="13826" width="26" style="32" bestFit="1" customWidth="1"/>
    <col min="13827" max="13828" width="33.85546875" style="32" bestFit="1" customWidth="1"/>
    <col min="13829" max="13829" width="17.28515625" style="32" bestFit="1" customWidth="1"/>
    <col min="13830" max="13830" width="22.7109375" style="32" bestFit="1" customWidth="1"/>
    <col min="13831" max="13833" width="19.7109375" style="32" bestFit="1" customWidth="1"/>
    <col min="13834" max="13866" width="18" style="32" customWidth="1"/>
    <col min="13867" max="14080" width="9.140625" style="32"/>
    <col min="14081" max="14081" width="10.7109375" style="32" bestFit="1" customWidth="1"/>
    <col min="14082" max="14082" width="26" style="32" bestFit="1" customWidth="1"/>
    <col min="14083" max="14084" width="33.85546875" style="32" bestFit="1" customWidth="1"/>
    <col min="14085" max="14085" width="17.28515625" style="32" bestFit="1" customWidth="1"/>
    <col min="14086" max="14086" width="22.7109375" style="32" bestFit="1" customWidth="1"/>
    <col min="14087" max="14089" width="19.7109375" style="32" bestFit="1" customWidth="1"/>
    <col min="14090" max="14122" width="18" style="32" customWidth="1"/>
    <col min="14123" max="14336" width="9.140625" style="32"/>
    <col min="14337" max="14337" width="10.7109375" style="32" bestFit="1" customWidth="1"/>
    <col min="14338" max="14338" width="26" style="32" bestFit="1" customWidth="1"/>
    <col min="14339" max="14340" width="33.85546875" style="32" bestFit="1" customWidth="1"/>
    <col min="14341" max="14341" width="17.28515625" style="32" bestFit="1" customWidth="1"/>
    <col min="14342" max="14342" width="22.7109375" style="32" bestFit="1" customWidth="1"/>
    <col min="14343" max="14345" width="19.7109375" style="32" bestFit="1" customWidth="1"/>
    <col min="14346" max="14378" width="18" style="32" customWidth="1"/>
    <col min="14379" max="14592" width="9.140625" style="32"/>
    <col min="14593" max="14593" width="10.7109375" style="32" bestFit="1" customWidth="1"/>
    <col min="14594" max="14594" width="26" style="32" bestFit="1" customWidth="1"/>
    <col min="14595" max="14596" width="33.85546875" style="32" bestFit="1" customWidth="1"/>
    <col min="14597" max="14597" width="17.28515625" style="32" bestFit="1" customWidth="1"/>
    <col min="14598" max="14598" width="22.7109375" style="32" bestFit="1" customWidth="1"/>
    <col min="14599" max="14601" width="19.7109375" style="32" bestFit="1" customWidth="1"/>
    <col min="14602" max="14634" width="18" style="32" customWidth="1"/>
    <col min="14635" max="14848" width="9.140625" style="32"/>
    <col min="14849" max="14849" width="10.7109375" style="32" bestFit="1" customWidth="1"/>
    <col min="14850" max="14850" width="26" style="32" bestFit="1" customWidth="1"/>
    <col min="14851" max="14852" width="33.85546875" style="32" bestFit="1" customWidth="1"/>
    <col min="14853" max="14853" width="17.28515625" style="32" bestFit="1" customWidth="1"/>
    <col min="14854" max="14854" width="22.7109375" style="32" bestFit="1" customWidth="1"/>
    <col min="14855" max="14857" width="19.7109375" style="32" bestFit="1" customWidth="1"/>
    <col min="14858" max="14890" width="18" style="32" customWidth="1"/>
    <col min="14891" max="15104" width="9.140625" style="32"/>
    <col min="15105" max="15105" width="10.7109375" style="32" bestFit="1" customWidth="1"/>
    <col min="15106" max="15106" width="26" style="32" bestFit="1" customWidth="1"/>
    <col min="15107" max="15108" width="33.85546875" style="32" bestFit="1" customWidth="1"/>
    <col min="15109" max="15109" width="17.28515625" style="32" bestFit="1" customWidth="1"/>
    <col min="15110" max="15110" width="22.7109375" style="32" bestFit="1" customWidth="1"/>
    <col min="15111" max="15113" width="19.7109375" style="32" bestFit="1" customWidth="1"/>
    <col min="15114" max="15146" width="18" style="32" customWidth="1"/>
    <col min="15147" max="15360" width="9.140625" style="32"/>
    <col min="15361" max="15361" width="10.7109375" style="32" bestFit="1" customWidth="1"/>
    <col min="15362" max="15362" width="26" style="32" bestFit="1" customWidth="1"/>
    <col min="15363" max="15364" width="33.85546875" style="32" bestFit="1" customWidth="1"/>
    <col min="15365" max="15365" width="17.28515625" style="32" bestFit="1" customWidth="1"/>
    <col min="15366" max="15366" width="22.7109375" style="32" bestFit="1" customWidth="1"/>
    <col min="15367" max="15369" width="19.7109375" style="32" bestFit="1" customWidth="1"/>
    <col min="15370" max="15402" width="18" style="32" customWidth="1"/>
    <col min="15403" max="15616" width="9.140625" style="32"/>
    <col min="15617" max="15617" width="10.7109375" style="32" bestFit="1" customWidth="1"/>
    <col min="15618" max="15618" width="26" style="32" bestFit="1" customWidth="1"/>
    <col min="15619" max="15620" width="33.85546875" style="32" bestFit="1" customWidth="1"/>
    <col min="15621" max="15621" width="17.28515625" style="32" bestFit="1" customWidth="1"/>
    <col min="15622" max="15622" width="22.7109375" style="32" bestFit="1" customWidth="1"/>
    <col min="15623" max="15625" width="19.7109375" style="32" bestFit="1" customWidth="1"/>
    <col min="15626" max="15658" width="18" style="32" customWidth="1"/>
    <col min="15659" max="15872" width="9.140625" style="32"/>
    <col min="15873" max="15873" width="10.7109375" style="32" bestFit="1" customWidth="1"/>
    <col min="15874" max="15874" width="26" style="32" bestFit="1" customWidth="1"/>
    <col min="15875" max="15876" width="33.85546875" style="32" bestFit="1" customWidth="1"/>
    <col min="15877" max="15877" width="17.28515625" style="32" bestFit="1" customWidth="1"/>
    <col min="15878" max="15878" width="22.7109375" style="32" bestFit="1" customWidth="1"/>
    <col min="15879" max="15881" width="19.7109375" style="32" bestFit="1" customWidth="1"/>
    <col min="15882" max="15914" width="18" style="32" customWidth="1"/>
    <col min="15915" max="16128" width="9.140625" style="32"/>
    <col min="16129" max="16129" width="10.7109375" style="32" bestFit="1" customWidth="1"/>
    <col min="16130" max="16130" width="26" style="32" bestFit="1" customWidth="1"/>
    <col min="16131" max="16132" width="33.85546875" style="32" bestFit="1" customWidth="1"/>
    <col min="16133" max="16133" width="17.28515625" style="32" bestFit="1" customWidth="1"/>
    <col min="16134" max="16134" width="22.7109375" style="32" bestFit="1" customWidth="1"/>
    <col min="16135" max="16137" width="19.7109375" style="32" bestFit="1" customWidth="1"/>
    <col min="16138" max="16170" width="18" style="32" customWidth="1"/>
    <col min="16171" max="16384" width="9.140625" style="32"/>
  </cols>
  <sheetData>
    <row r="1" spans="1:42" x14ac:dyDescent="0.25">
      <c r="A1" s="88" t="s">
        <v>56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</row>
    <row r="2" spans="1:42" x14ac:dyDescent="0.25">
      <c r="A2" s="43" t="s">
        <v>13</v>
      </c>
      <c r="B2" s="43" t="s">
        <v>14</v>
      </c>
      <c r="C2" s="43" t="s">
        <v>0</v>
      </c>
      <c r="D2" s="43" t="s">
        <v>15</v>
      </c>
      <c r="E2" s="44" t="s">
        <v>16</v>
      </c>
      <c r="F2" s="43" t="s">
        <v>17</v>
      </c>
      <c r="G2" s="45">
        <v>44044</v>
      </c>
      <c r="H2" s="45">
        <v>44013</v>
      </c>
      <c r="I2" s="45">
        <v>43983</v>
      </c>
      <c r="J2" s="45">
        <v>43952</v>
      </c>
      <c r="K2" s="45">
        <v>43922</v>
      </c>
      <c r="L2" s="45">
        <v>43891</v>
      </c>
      <c r="M2" s="45">
        <v>43862</v>
      </c>
      <c r="N2" s="45">
        <v>43831</v>
      </c>
      <c r="O2" s="45">
        <v>43800</v>
      </c>
      <c r="P2" s="45">
        <v>43770</v>
      </c>
      <c r="Q2" s="45">
        <v>43739</v>
      </c>
      <c r="R2" s="45">
        <v>43709</v>
      </c>
      <c r="S2" s="45">
        <v>43678</v>
      </c>
      <c r="T2" s="45">
        <v>43647</v>
      </c>
      <c r="U2" s="45">
        <v>43617</v>
      </c>
      <c r="V2" s="45">
        <v>43586</v>
      </c>
      <c r="W2" s="45">
        <v>43556</v>
      </c>
      <c r="X2" s="45">
        <v>43525</v>
      </c>
      <c r="Y2" s="45">
        <v>43497</v>
      </c>
      <c r="Z2" s="45">
        <v>43466</v>
      </c>
      <c r="AA2" s="45">
        <v>43435</v>
      </c>
      <c r="AB2" s="45">
        <v>43405</v>
      </c>
      <c r="AC2" s="45">
        <v>43374</v>
      </c>
      <c r="AD2" s="45">
        <v>43344</v>
      </c>
      <c r="AE2" s="45">
        <v>43313</v>
      </c>
      <c r="AF2" s="45">
        <v>43282</v>
      </c>
      <c r="AG2" s="45">
        <v>43252</v>
      </c>
      <c r="AH2" s="45">
        <v>43221</v>
      </c>
      <c r="AI2" s="45">
        <v>43191</v>
      </c>
      <c r="AJ2" s="45">
        <v>43160</v>
      </c>
      <c r="AK2" s="45">
        <v>43132</v>
      </c>
      <c r="AL2" s="45">
        <v>43101</v>
      </c>
      <c r="AM2" s="45">
        <v>43070</v>
      </c>
      <c r="AN2" s="45">
        <v>43040</v>
      </c>
      <c r="AO2" s="45">
        <v>43009</v>
      </c>
      <c r="AP2" s="45">
        <v>42979</v>
      </c>
    </row>
    <row r="3" spans="1:42" s="34" customFormat="1" x14ac:dyDescent="0.25">
      <c r="A3" s="46" t="s">
        <v>18</v>
      </c>
      <c r="B3" s="46" t="s">
        <v>19</v>
      </c>
      <c r="C3" s="47" t="s">
        <v>20</v>
      </c>
      <c r="D3" s="47" t="s">
        <v>20</v>
      </c>
      <c r="E3" s="48" t="s">
        <v>21</v>
      </c>
      <c r="F3" s="49">
        <f t="shared" ref="F3:F66" si="0">SUM(G3:AP3)</f>
        <v>22341067.56000001</v>
      </c>
      <c r="G3" s="50">
        <v>6414409.4300000016</v>
      </c>
      <c r="H3" s="50">
        <v>3111018.4200000009</v>
      </c>
      <c r="I3" s="50">
        <v>2293249.5000000014</v>
      </c>
      <c r="J3" s="50">
        <v>1879839.3500000006</v>
      </c>
      <c r="K3" s="50">
        <v>1692744.7500000009</v>
      </c>
      <c r="L3" s="50">
        <v>1797533.71</v>
      </c>
      <c r="M3" s="50">
        <v>1383620.3000000003</v>
      </c>
      <c r="N3" s="50">
        <v>822325.39</v>
      </c>
      <c r="O3" s="50">
        <v>469433.12999999977</v>
      </c>
      <c r="P3" s="50">
        <v>351282.49</v>
      </c>
      <c r="Q3" s="50">
        <v>254876.76</v>
      </c>
      <c r="R3" s="50">
        <v>245343.64000000007</v>
      </c>
      <c r="S3" s="50">
        <v>172597.40000000008</v>
      </c>
      <c r="T3" s="50">
        <v>158972.74000000002</v>
      </c>
      <c r="U3" s="50">
        <v>164615.98000000004</v>
      </c>
      <c r="V3" s="50">
        <v>112634.78</v>
      </c>
      <c r="W3" s="50">
        <v>113512.39</v>
      </c>
      <c r="X3" s="50">
        <v>114990.92</v>
      </c>
      <c r="Y3" s="50">
        <v>80289.11</v>
      </c>
      <c r="Z3" s="50">
        <v>70267.860000000015</v>
      </c>
      <c r="AA3" s="50">
        <v>61379.099999999991</v>
      </c>
      <c r="AB3" s="50">
        <v>58722.39</v>
      </c>
      <c r="AC3" s="50">
        <v>59685.89</v>
      </c>
      <c r="AD3" s="50">
        <v>49298.5</v>
      </c>
      <c r="AE3" s="47">
        <v>42827.54</v>
      </c>
      <c r="AF3" s="47">
        <v>40850.559999999998</v>
      </c>
      <c r="AG3" s="47">
        <v>40313.420000000006</v>
      </c>
      <c r="AH3" s="47">
        <v>36132.280000000006</v>
      </c>
      <c r="AI3" s="47">
        <v>32749.010000000002</v>
      </c>
      <c r="AJ3" s="47">
        <v>28767.35</v>
      </c>
      <c r="AK3" s="47">
        <v>38543.240000000005</v>
      </c>
      <c r="AL3" s="47">
        <v>25064.239999999998</v>
      </c>
      <c r="AM3" s="47">
        <v>26448.219999999998</v>
      </c>
      <c r="AN3" s="47">
        <v>31724.029999999995</v>
      </c>
      <c r="AO3" s="47">
        <v>34658.369999999995</v>
      </c>
      <c r="AP3" s="47">
        <v>30345.37</v>
      </c>
    </row>
    <row r="4" spans="1:42" s="34" customFormat="1" x14ac:dyDescent="0.25">
      <c r="A4" s="46" t="s">
        <v>18</v>
      </c>
      <c r="B4" s="46" t="s">
        <v>19</v>
      </c>
      <c r="C4" s="47" t="s">
        <v>22</v>
      </c>
      <c r="D4" s="47" t="s">
        <v>22</v>
      </c>
      <c r="E4" s="48" t="s">
        <v>21</v>
      </c>
      <c r="F4" s="49">
        <f t="shared" si="0"/>
        <v>105125.51000000007</v>
      </c>
      <c r="G4" s="50">
        <v>49260.160000000011</v>
      </c>
      <c r="H4" s="50">
        <v>15302.300000000003</v>
      </c>
      <c r="I4" s="50">
        <v>10201.850000000006</v>
      </c>
      <c r="J4" s="50">
        <v>8270.7800000000007</v>
      </c>
      <c r="K4" s="50">
        <v>7015.6900000000023</v>
      </c>
      <c r="L4" s="50">
        <v>5801.07</v>
      </c>
      <c r="M4" s="50">
        <v>4448.0599999999995</v>
      </c>
      <c r="N4" s="50">
        <v>1527.21</v>
      </c>
      <c r="O4" s="50">
        <v>891.61</v>
      </c>
      <c r="P4" s="50">
        <v>523.06000000000006</v>
      </c>
      <c r="Q4" s="50">
        <v>356.21</v>
      </c>
      <c r="R4" s="50">
        <v>268.09000000000003</v>
      </c>
      <c r="S4" s="50">
        <v>191.98999999999998</v>
      </c>
      <c r="T4" s="50">
        <v>191.98999999999998</v>
      </c>
      <c r="U4" s="50">
        <v>185.33999999999997</v>
      </c>
      <c r="V4" s="50">
        <v>134.97999999999999</v>
      </c>
      <c r="W4" s="50">
        <v>106.63</v>
      </c>
      <c r="X4" s="50">
        <v>72.05</v>
      </c>
      <c r="Y4" s="50">
        <v>37.47</v>
      </c>
      <c r="Z4" s="50">
        <v>37.47</v>
      </c>
      <c r="AA4" s="50">
        <v>38.770000000000003</v>
      </c>
      <c r="AB4" s="50">
        <v>38.770000000000003</v>
      </c>
      <c r="AC4" s="50">
        <v>37.47</v>
      </c>
      <c r="AD4" s="50">
        <v>37.47</v>
      </c>
      <c r="AE4" s="47">
        <v>37.47</v>
      </c>
      <c r="AF4" s="47">
        <v>37.47</v>
      </c>
      <c r="AG4" s="47">
        <v>36.61</v>
      </c>
      <c r="AH4" s="47">
        <v>37.47</v>
      </c>
      <c r="AI4" s="47"/>
      <c r="AJ4" s="47"/>
      <c r="AK4" s="47"/>
      <c r="AL4" s="47"/>
      <c r="AM4" s="47"/>
      <c r="AN4" s="47"/>
      <c r="AO4" s="47"/>
      <c r="AP4" s="47"/>
    </row>
    <row r="5" spans="1:42" s="34" customFormat="1" x14ac:dyDescent="0.25">
      <c r="A5" s="46" t="s">
        <v>18</v>
      </c>
      <c r="B5" s="46" t="s">
        <v>23</v>
      </c>
      <c r="C5" s="47" t="s">
        <v>20</v>
      </c>
      <c r="D5" s="47" t="s">
        <v>20</v>
      </c>
      <c r="E5" s="48" t="s">
        <v>21</v>
      </c>
      <c r="F5" s="49">
        <f t="shared" si="0"/>
        <v>1509259.8399999989</v>
      </c>
      <c r="G5" s="50">
        <v>571161.79999999935</v>
      </c>
      <c r="H5" s="50">
        <v>254215.81999999983</v>
      </c>
      <c r="I5" s="50">
        <v>127950.81000000006</v>
      </c>
      <c r="J5" s="50">
        <v>102864.89000000007</v>
      </c>
      <c r="K5" s="50">
        <v>97930.880000000019</v>
      </c>
      <c r="L5" s="50">
        <v>127547.87000000013</v>
      </c>
      <c r="M5" s="50">
        <v>84916.72000000003</v>
      </c>
      <c r="N5" s="50">
        <v>26583.179999999986</v>
      </c>
      <c r="O5" s="50">
        <v>13231.79</v>
      </c>
      <c r="P5" s="50">
        <v>11368.899999999998</v>
      </c>
      <c r="Q5" s="50">
        <v>8290.6099999999988</v>
      </c>
      <c r="R5" s="50">
        <v>6123.47</v>
      </c>
      <c r="S5" s="50">
        <v>5576.42</v>
      </c>
      <c r="T5" s="50">
        <v>4180.29</v>
      </c>
      <c r="U5" s="50">
        <v>3194.98</v>
      </c>
      <c r="V5" s="50">
        <v>2138.98</v>
      </c>
      <c r="W5" s="50">
        <v>1650.5800000000002</v>
      </c>
      <c r="X5" s="50">
        <v>1775.2499999999998</v>
      </c>
      <c r="Y5" s="50">
        <v>2496.0099999999998</v>
      </c>
      <c r="Z5" s="50">
        <v>1543.22</v>
      </c>
      <c r="AA5" s="50">
        <v>1158.94</v>
      </c>
      <c r="AB5" s="50">
        <v>1602.7</v>
      </c>
      <c r="AC5" s="50">
        <v>699.62</v>
      </c>
      <c r="AD5" s="50">
        <v>699.62</v>
      </c>
      <c r="AE5" s="47">
        <v>3797.6099999999997</v>
      </c>
      <c r="AF5" s="47">
        <v>9312.6399999999976</v>
      </c>
      <c r="AG5" s="47">
        <v>4481.1400000000003</v>
      </c>
      <c r="AH5" s="47">
        <v>7101.880000000001</v>
      </c>
      <c r="AI5" s="47">
        <v>2898.2</v>
      </c>
      <c r="AJ5" s="47">
        <v>2323.2999999999997</v>
      </c>
      <c r="AK5" s="47">
        <v>4087.6600000000003</v>
      </c>
      <c r="AL5" s="47">
        <v>2699.2399999999993</v>
      </c>
      <c r="AM5" s="47">
        <v>6555.88</v>
      </c>
      <c r="AN5" s="47">
        <v>2679.14</v>
      </c>
      <c r="AO5" s="47">
        <v>2918.6499999999996</v>
      </c>
      <c r="AP5" s="47">
        <v>1501.15</v>
      </c>
    </row>
    <row r="6" spans="1:42" s="34" customFormat="1" x14ac:dyDescent="0.25">
      <c r="A6" s="46" t="s">
        <v>18</v>
      </c>
      <c r="B6" s="46" t="s">
        <v>24</v>
      </c>
      <c r="C6" s="47" t="s">
        <v>20</v>
      </c>
      <c r="D6" s="46" t="s">
        <v>24</v>
      </c>
      <c r="E6" s="48" t="s">
        <v>21</v>
      </c>
      <c r="F6" s="49">
        <f t="shared" si="0"/>
        <v>439098.29999999993</v>
      </c>
      <c r="G6" s="50">
        <v>245231.58</v>
      </c>
      <c r="H6" s="50">
        <v>62564.75</v>
      </c>
      <c r="I6" s="50">
        <v>66904.539999999994</v>
      </c>
      <c r="J6" s="50">
        <v>59977.67</v>
      </c>
      <c r="K6" s="50"/>
      <c r="L6" s="50"/>
      <c r="M6" s="50">
        <v>4419.76</v>
      </c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</row>
    <row r="7" spans="1:42" s="34" customFormat="1" x14ac:dyDescent="0.25">
      <c r="A7" s="46" t="s">
        <v>18</v>
      </c>
      <c r="B7" s="46" t="s">
        <v>25</v>
      </c>
      <c r="C7" s="47" t="s">
        <v>20</v>
      </c>
      <c r="D7" s="46" t="s">
        <v>25</v>
      </c>
      <c r="E7" s="48" t="s">
        <v>21</v>
      </c>
      <c r="F7" s="49">
        <f t="shared" si="0"/>
        <v>270941.45</v>
      </c>
      <c r="G7" s="50">
        <v>48526.340000000026</v>
      </c>
      <c r="H7" s="50">
        <v>11649.029999999995</v>
      </c>
      <c r="I7" s="50">
        <v>8077.8200000000033</v>
      </c>
      <c r="J7" s="50">
        <v>9743.4000000000015</v>
      </c>
      <c r="K7" s="50">
        <v>10311.129999999999</v>
      </c>
      <c r="L7" s="50">
        <v>6487.7700000000032</v>
      </c>
      <c r="M7" s="50">
        <v>8932.8399999999983</v>
      </c>
      <c r="N7" s="50">
        <v>7921.1900000000005</v>
      </c>
      <c r="O7" s="50">
        <v>6070.2500000000027</v>
      </c>
      <c r="P7" s="50">
        <v>3743.7100000000009</v>
      </c>
      <c r="Q7" s="50">
        <v>22009.170000000002</v>
      </c>
      <c r="R7" s="50">
        <v>22049.33</v>
      </c>
      <c r="S7" s="50">
        <v>760.76</v>
      </c>
      <c r="T7" s="50">
        <v>1906.5</v>
      </c>
      <c r="U7" s="50">
        <v>1271.2600000000002</v>
      </c>
      <c r="V7" s="50">
        <v>722.08999999999992</v>
      </c>
      <c r="W7" s="50">
        <v>2540.87</v>
      </c>
      <c r="X7" s="50">
        <v>811.5</v>
      </c>
      <c r="Y7" s="50">
        <v>761.92000000000007</v>
      </c>
      <c r="Z7" s="50">
        <v>322.45</v>
      </c>
      <c r="AA7" s="50">
        <v>365.3</v>
      </c>
      <c r="AB7" s="50">
        <v>555.02</v>
      </c>
      <c r="AC7" s="50">
        <v>1157.53</v>
      </c>
      <c r="AD7" s="50">
        <v>607.79</v>
      </c>
      <c r="AE7" s="47">
        <v>330.63</v>
      </c>
      <c r="AF7" s="47">
        <v>7222.05</v>
      </c>
      <c r="AG7" s="47">
        <v>11637.240000000002</v>
      </c>
      <c r="AH7" s="47">
        <v>9185.9699999999993</v>
      </c>
      <c r="AI7" s="47">
        <v>7864.0899999999992</v>
      </c>
      <c r="AJ7" s="47">
        <v>7661.34</v>
      </c>
      <c r="AK7" s="47">
        <v>7949.58</v>
      </c>
      <c r="AL7" s="47">
        <v>9556.159999999998</v>
      </c>
      <c r="AM7" s="47">
        <v>9439.82</v>
      </c>
      <c r="AN7" s="47">
        <v>6646.08</v>
      </c>
      <c r="AO7" s="47">
        <v>6938.3899999999994</v>
      </c>
      <c r="AP7" s="47">
        <v>9205.1299999999992</v>
      </c>
    </row>
    <row r="8" spans="1:42" s="34" customFormat="1" x14ac:dyDescent="0.25">
      <c r="A8" s="46" t="s">
        <v>18</v>
      </c>
      <c r="B8" s="46" t="s">
        <v>26</v>
      </c>
      <c r="C8" s="47" t="s">
        <v>20</v>
      </c>
      <c r="D8" s="46" t="s">
        <v>26</v>
      </c>
      <c r="E8" s="48" t="s">
        <v>21</v>
      </c>
      <c r="F8" s="49">
        <f t="shared" si="0"/>
        <v>10480698.710000001</v>
      </c>
      <c r="G8" s="50">
        <v>761359.55999999971</v>
      </c>
      <c r="H8" s="50">
        <v>383790.79000000004</v>
      </c>
      <c r="I8" s="50">
        <v>280238.89000000007</v>
      </c>
      <c r="J8" s="50">
        <v>325022.75</v>
      </c>
      <c r="K8" s="50">
        <v>316711.60000000009</v>
      </c>
      <c r="L8" s="50">
        <v>403162.96</v>
      </c>
      <c r="M8" s="50">
        <v>310622.25000000006</v>
      </c>
      <c r="N8" s="50">
        <v>297867.37</v>
      </c>
      <c r="O8" s="50">
        <v>423383.35000000009</v>
      </c>
      <c r="P8" s="50">
        <v>467646.57000000012</v>
      </c>
      <c r="Q8" s="50">
        <v>450169.46</v>
      </c>
      <c r="R8" s="50">
        <v>437089.15000000008</v>
      </c>
      <c r="S8" s="50">
        <v>401364.66999999993</v>
      </c>
      <c r="T8" s="50">
        <v>352063.79999999993</v>
      </c>
      <c r="U8" s="50">
        <v>332070.71000000002</v>
      </c>
      <c r="V8" s="50">
        <v>292998.67</v>
      </c>
      <c r="W8" s="50">
        <v>309801.53999999998</v>
      </c>
      <c r="X8" s="50">
        <v>378420.66999999993</v>
      </c>
      <c r="Y8" s="50">
        <v>330144.77</v>
      </c>
      <c r="Z8" s="50">
        <v>302146.77</v>
      </c>
      <c r="AA8" s="50">
        <v>327244.3</v>
      </c>
      <c r="AB8" s="50">
        <v>329879.08000000007</v>
      </c>
      <c r="AC8" s="50">
        <v>310909.74999999994</v>
      </c>
      <c r="AD8" s="50">
        <v>352114.57</v>
      </c>
      <c r="AE8" s="47">
        <v>280694.56999999995</v>
      </c>
      <c r="AF8" s="47">
        <v>263864.07999999996</v>
      </c>
      <c r="AG8" s="47">
        <v>327037.15000000002</v>
      </c>
      <c r="AH8" s="47">
        <v>73101.499999999985</v>
      </c>
      <c r="AI8" s="47">
        <v>62436.03</v>
      </c>
      <c r="AJ8" s="47">
        <v>76465.56</v>
      </c>
      <c r="AK8" s="47">
        <v>77113.570000000007</v>
      </c>
      <c r="AL8" s="47">
        <v>73868.41</v>
      </c>
      <c r="AM8" s="47">
        <v>81799.279999999984</v>
      </c>
      <c r="AN8" s="47">
        <v>95273.33</v>
      </c>
      <c r="AO8" s="47">
        <v>99266.71</v>
      </c>
      <c r="AP8" s="47">
        <v>93554.51999999999</v>
      </c>
    </row>
    <row r="9" spans="1:42" s="34" customFormat="1" x14ac:dyDescent="0.25">
      <c r="A9" s="46" t="s">
        <v>18</v>
      </c>
      <c r="B9" s="46" t="s">
        <v>26</v>
      </c>
      <c r="C9" s="47" t="s">
        <v>27</v>
      </c>
      <c r="D9" s="46" t="s">
        <v>26</v>
      </c>
      <c r="E9" s="48" t="s">
        <v>21</v>
      </c>
      <c r="F9" s="49">
        <f t="shared" si="0"/>
        <v>13102.81</v>
      </c>
      <c r="G9" s="50">
        <v>69.8</v>
      </c>
      <c r="H9" s="50"/>
      <c r="I9" s="50"/>
      <c r="J9" s="50"/>
      <c r="K9" s="50">
        <v>295.66000000000003</v>
      </c>
      <c r="L9" s="50">
        <v>295.66000000000003</v>
      </c>
      <c r="M9" s="50">
        <v>69.8</v>
      </c>
      <c r="N9" s="50">
        <v>295.66000000000003</v>
      </c>
      <c r="O9" s="50">
        <v>154.97999999999999</v>
      </c>
      <c r="P9" s="50">
        <v>440.94</v>
      </c>
      <c r="Q9" s="50">
        <v>67.459999999999994</v>
      </c>
      <c r="R9" s="50">
        <v>351.62</v>
      </c>
      <c r="S9" s="50">
        <v>351.62</v>
      </c>
      <c r="T9" s="50">
        <v>351.62</v>
      </c>
      <c r="U9" s="50">
        <v>317.64</v>
      </c>
      <c r="V9" s="50">
        <v>352.8</v>
      </c>
      <c r="W9" s="50">
        <v>263.7</v>
      </c>
      <c r="X9" s="50">
        <v>283.95</v>
      </c>
      <c r="Y9" s="50">
        <v>819</v>
      </c>
      <c r="Z9" s="50">
        <v>1158.1500000000001</v>
      </c>
      <c r="AA9" s="50">
        <v>1174.3499999999999</v>
      </c>
      <c r="AB9" s="50">
        <v>822</v>
      </c>
      <c r="AC9" s="50">
        <v>1073.0999999999999</v>
      </c>
      <c r="AD9" s="50">
        <v>1287.75</v>
      </c>
      <c r="AE9" s="47">
        <v>955.65</v>
      </c>
      <c r="AF9" s="47">
        <v>890.85</v>
      </c>
      <c r="AG9" s="47">
        <v>959.05</v>
      </c>
      <c r="AH9" s="47"/>
      <c r="AI9" s="47"/>
      <c r="AJ9" s="47"/>
      <c r="AK9" s="47"/>
      <c r="AL9" s="47"/>
      <c r="AM9" s="47"/>
      <c r="AN9" s="47"/>
      <c r="AO9" s="47"/>
      <c r="AP9" s="47"/>
    </row>
    <row r="10" spans="1:42" s="34" customFormat="1" x14ac:dyDescent="0.25">
      <c r="A10" s="46" t="s">
        <v>18</v>
      </c>
      <c r="B10" s="46" t="s">
        <v>26</v>
      </c>
      <c r="C10" s="47" t="s">
        <v>22</v>
      </c>
      <c r="D10" s="46" t="s">
        <v>26</v>
      </c>
      <c r="E10" s="48" t="s">
        <v>21</v>
      </c>
      <c r="F10" s="49">
        <f t="shared" si="0"/>
        <v>0</v>
      </c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</row>
    <row r="11" spans="1:42" s="34" customFormat="1" x14ac:dyDescent="0.25">
      <c r="A11" s="46" t="s">
        <v>18</v>
      </c>
      <c r="B11" s="46" t="s">
        <v>26</v>
      </c>
      <c r="C11" s="47" t="s">
        <v>28</v>
      </c>
      <c r="D11" s="46" t="s">
        <v>26</v>
      </c>
      <c r="E11" s="48" t="s">
        <v>21</v>
      </c>
      <c r="F11" s="49">
        <f t="shared" si="0"/>
        <v>35.79</v>
      </c>
      <c r="G11" s="50">
        <v>35.79</v>
      </c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</row>
    <row r="12" spans="1:42" s="34" customFormat="1" x14ac:dyDescent="0.25">
      <c r="A12" s="46" t="s">
        <v>18</v>
      </c>
      <c r="B12" s="46" t="s">
        <v>29</v>
      </c>
      <c r="C12" s="47" t="s">
        <v>20</v>
      </c>
      <c r="D12" s="47" t="s">
        <v>20</v>
      </c>
      <c r="E12" s="48" t="s">
        <v>21</v>
      </c>
      <c r="F12" s="49">
        <f t="shared" si="0"/>
        <v>116919755.70999998</v>
      </c>
      <c r="G12" s="50">
        <v>40678252.240000002</v>
      </c>
      <c r="H12" s="50">
        <v>16162986.809999993</v>
      </c>
      <c r="I12" s="50">
        <v>10402486.119999994</v>
      </c>
      <c r="J12" s="50">
        <v>9003994.1699999943</v>
      </c>
      <c r="K12" s="50">
        <v>7937427.8199999994</v>
      </c>
      <c r="L12" s="50">
        <v>6064498.3700000029</v>
      </c>
      <c r="M12" s="50">
        <v>5060521.5900000036</v>
      </c>
      <c r="N12" s="50">
        <v>3585014.2100000009</v>
      </c>
      <c r="O12" s="50">
        <v>2243143.3599999994</v>
      </c>
      <c r="P12" s="50">
        <v>1757135.7300000011</v>
      </c>
      <c r="Q12" s="50">
        <v>1355752.2699999991</v>
      </c>
      <c r="R12" s="50">
        <v>1124098.0799999998</v>
      </c>
      <c r="S12" s="50">
        <v>962831.22999999847</v>
      </c>
      <c r="T12" s="50">
        <v>865780.26000000013</v>
      </c>
      <c r="U12" s="50">
        <v>758294.61999999988</v>
      </c>
      <c r="V12" s="50">
        <v>679036.94999999949</v>
      </c>
      <c r="W12" s="50">
        <v>624338.03</v>
      </c>
      <c r="X12" s="50">
        <v>639455.48999999964</v>
      </c>
      <c r="Y12" s="50">
        <v>629248.78000000014</v>
      </c>
      <c r="Z12" s="50">
        <v>567086.66</v>
      </c>
      <c r="AA12" s="50">
        <v>475080.50000000035</v>
      </c>
      <c r="AB12" s="50">
        <v>452976.58000000007</v>
      </c>
      <c r="AC12" s="50">
        <v>430706.69000000012</v>
      </c>
      <c r="AD12" s="50">
        <v>397650.55000000022</v>
      </c>
      <c r="AE12" s="47">
        <v>383284.19000000012</v>
      </c>
      <c r="AF12" s="47">
        <v>358320.65000000008</v>
      </c>
      <c r="AG12" s="47">
        <v>383985.91999999987</v>
      </c>
      <c r="AH12" s="47">
        <v>339204.77</v>
      </c>
      <c r="AI12" s="47">
        <v>350898.02000000025</v>
      </c>
      <c r="AJ12" s="47">
        <v>353215.97000000003</v>
      </c>
      <c r="AK12" s="47">
        <v>362728.50000000023</v>
      </c>
      <c r="AL12" s="47">
        <v>336354.15</v>
      </c>
      <c r="AM12" s="47">
        <v>315828.58</v>
      </c>
      <c r="AN12" s="47">
        <v>303745.07</v>
      </c>
      <c r="AO12" s="47">
        <v>287170.52</v>
      </c>
      <c r="AP12" s="47">
        <v>287222.26</v>
      </c>
    </row>
    <row r="13" spans="1:42" s="34" customFormat="1" x14ac:dyDescent="0.25">
      <c r="A13" s="46" t="s">
        <v>18</v>
      </c>
      <c r="B13" s="46" t="s">
        <v>29</v>
      </c>
      <c r="C13" s="47" t="s">
        <v>30</v>
      </c>
      <c r="D13" s="47" t="s">
        <v>30</v>
      </c>
      <c r="E13" s="48" t="s">
        <v>21</v>
      </c>
      <c r="F13" s="49">
        <f t="shared" si="0"/>
        <v>3531673.3399999994</v>
      </c>
      <c r="G13" s="50">
        <v>1380927.91</v>
      </c>
      <c r="H13" s="50">
        <v>519247.7199999998</v>
      </c>
      <c r="I13" s="50">
        <v>338992.89999999991</v>
      </c>
      <c r="J13" s="50">
        <v>265715.29999999993</v>
      </c>
      <c r="K13" s="50">
        <v>253772.09000000003</v>
      </c>
      <c r="L13" s="50">
        <v>200368.40999999995</v>
      </c>
      <c r="M13" s="50">
        <v>152384.66000000003</v>
      </c>
      <c r="N13" s="50">
        <v>98663.48000000001</v>
      </c>
      <c r="O13" s="50">
        <v>48266.979999999989</v>
      </c>
      <c r="P13" s="50">
        <v>35479.180000000022</v>
      </c>
      <c r="Q13" s="50">
        <v>25317.899999999998</v>
      </c>
      <c r="R13" s="50">
        <v>19190.419999999998</v>
      </c>
      <c r="S13" s="50">
        <v>16590.97</v>
      </c>
      <c r="T13" s="50">
        <v>17886.25</v>
      </c>
      <c r="U13" s="50">
        <v>12746.079999999998</v>
      </c>
      <c r="V13" s="50">
        <v>12826.52</v>
      </c>
      <c r="W13" s="50">
        <v>9278.1200000000008</v>
      </c>
      <c r="X13" s="50">
        <v>14574.96</v>
      </c>
      <c r="Y13" s="50">
        <v>9932.0500000000011</v>
      </c>
      <c r="Z13" s="50">
        <v>9914.5999999999985</v>
      </c>
      <c r="AA13" s="50">
        <v>8102.58</v>
      </c>
      <c r="AB13" s="50">
        <v>5852.85</v>
      </c>
      <c r="AC13" s="50">
        <v>5769.4999999999991</v>
      </c>
      <c r="AD13" s="50">
        <v>4462.9299999999994</v>
      </c>
      <c r="AE13" s="47">
        <v>5798.6799999999994</v>
      </c>
      <c r="AF13" s="47">
        <v>5289.14</v>
      </c>
      <c r="AG13" s="47">
        <v>12454.98</v>
      </c>
      <c r="AH13" s="47">
        <v>8447.4</v>
      </c>
      <c r="AI13" s="47">
        <v>5214.25</v>
      </c>
      <c r="AJ13" s="47">
        <v>4798.26</v>
      </c>
      <c r="AK13" s="47">
        <v>5266.08</v>
      </c>
      <c r="AL13" s="47">
        <v>3789.26</v>
      </c>
      <c r="AM13" s="47">
        <v>3995.17</v>
      </c>
      <c r="AN13" s="47">
        <v>3429.7799999999997</v>
      </c>
      <c r="AO13" s="47">
        <v>4019.59</v>
      </c>
      <c r="AP13" s="47">
        <v>2906.3900000000003</v>
      </c>
    </row>
    <row r="14" spans="1:42" s="34" customFormat="1" x14ac:dyDescent="0.25">
      <c r="A14" s="46" t="s">
        <v>18</v>
      </c>
      <c r="B14" s="46" t="s">
        <v>29</v>
      </c>
      <c r="C14" s="47" t="s">
        <v>28</v>
      </c>
      <c r="D14" s="47" t="s">
        <v>28</v>
      </c>
      <c r="E14" s="48" t="s">
        <v>21</v>
      </c>
      <c r="F14" s="49">
        <f t="shared" si="0"/>
        <v>628941.02000000025</v>
      </c>
      <c r="G14" s="50">
        <v>63612.98</v>
      </c>
      <c r="H14" s="50">
        <v>26776.760000000006</v>
      </c>
      <c r="I14" s="50">
        <v>93751.12</v>
      </c>
      <c r="J14" s="50">
        <v>121848.46000000002</v>
      </c>
      <c r="K14" s="50">
        <v>87693.430000000022</v>
      </c>
      <c r="L14" s="50">
        <v>63558.150000000023</v>
      </c>
      <c r="M14" s="50">
        <v>47458.720000000023</v>
      </c>
      <c r="N14" s="50">
        <v>24965.230000000018</v>
      </c>
      <c r="O14" s="50">
        <v>17739.5</v>
      </c>
      <c r="P14" s="50">
        <v>12698.37</v>
      </c>
      <c r="Q14" s="50">
        <v>9952.600000000004</v>
      </c>
      <c r="R14" s="50">
        <v>7820.2999999999984</v>
      </c>
      <c r="S14" s="50">
        <v>7467.1700000000019</v>
      </c>
      <c r="T14" s="50">
        <v>7049.84</v>
      </c>
      <c r="U14" s="50">
        <v>5503.92</v>
      </c>
      <c r="V14" s="50">
        <v>3998.2999999999997</v>
      </c>
      <c r="W14" s="50">
        <v>4163.99</v>
      </c>
      <c r="X14" s="50">
        <v>2506.5600000000004</v>
      </c>
      <c r="Y14" s="50">
        <v>2252.8700000000003</v>
      </c>
      <c r="Z14" s="50">
        <v>1753.5599999999997</v>
      </c>
      <c r="AA14" s="50">
        <v>1687.6</v>
      </c>
      <c r="AB14" s="50">
        <v>1763.9699999999998</v>
      </c>
      <c r="AC14" s="50">
        <v>1502.17</v>
      </c>
      <c r="AD14" s="50">
        <v>1259.9000000000003</v>
      </c>
      <c r="AE14" s="47">
        <v>1022.49</v>
      </c>
      <c r="AF14" s="47">
        <v>1329.71</v>
      </c>
      <c r="AG14" s="47">
        <v>788.6</v>
      </c>
      <c r="AH14" s="47">
        <v>1300.8699999999997</v>
      </c>
      <c r="AI14" s="47">
        <v>504.54</v>
      </c>
      <c r="AJ14" s="47">
        <v>728.40000000000009</v>
      </c>
      <c r="AK14" s="47">
        <v>784.24</v>
      </c>
      <c r="AL14" s="47">
        <v>552.54</v>
      </c>
      <c r="AM14" s="47">
        <v>582.99</v>
      </c>
      <c r="AN14" s="47">
        <v>903.18999999999994</v>
      </c>
      <c r="AO14" s="47">
        <v>682.16000000000008</v>
      </c>
      <c r="AP14" s="47">
        <v>975.82</v>
      </c>
    </row>
    <row r="15" spans="1:42" s="34" customFormat="1" x14ac:dyDescent="0.25">
      <c r="A15" s="46" t="s">
        <v>18</v>
      </c>
      <c r="B15" s="46" t="s">
        <v>31</v>
      </c>
      <c r="C15" s="47" t="s">
        <v>20</v>
      </c>
      <c r="D15" s="47" t="s">
        <v>20</v>
      </c>
      <c r="E15" s="48" t="s">
        <v>21</v>
      </c>
      <c r="F15" s="49">
        <f t="shared" si="0"/>
        <v>2703811.3900000006</v>
      </c>
      <c r="G15" s="50">
        <v>393887.30999999942</v>
      </c>
      <c r="H15" s="50">
        <v>165052.16999999995</v>
      </c>
      <c r="I15" s="50">
        <v>126158.19000000012</v>
      </c>
      <c r="J15" s="50">
        <v>123122.22000000016</v>
      </c>
      <c r="K15" s="50">
        <v>105820.9800000001</v>
      </c>
      <c r="L15" s="50">
        <v>102400.84000000004</v>
      </c>
      <c r="M15" s="50">
        <v>91017.570000000036</v>
      </c>
      <c r="N15" s="50">
        <v>71583.550000000061</v>
      </c>
      <c r="O15" s="50">
        <v>65388.020000000011</v>
      </c>
      <c r="P15" s="50">
        <v>54294.54</v>
      </c>
      <c r="Q15" s="50">
        <v>60581.090000000011</v>
      </c>
      <c r="R15" s="50">
        <v>60639.99</v>
      </c>
      <c r="S15" s="50">
        <v>60763.78</v>
      </c>
      <c r="T15" s="50">
        <v>62156.44</v>
      </c>
      <c r="U15" s="50">
        <v>56176.430000000008</v>
      </c>
      <c r="V15" s="50">
        <v>53058.35</v>
      </c>
      <c r="W15" s="50">
        <v>48226.54</v>
      </c>
      <c r="X15" s="50">
        <v>49389.210000000006</v>
      </c>
      <c r="Y15" s="50">
        <v>52234.560000000005</v>
      </c>
      <c r="Z15" s="50">
        <v>54604.569999999992</v>
      </c>
      <c r="AA15" s="50">
        <v>53015.7</v>
      </c>
      <c r="AB15" s="50">
        <v>45615.180000000008</v>
      </c>
      <c r="AC15" s="50">
        <v>45612.1</v>
      </c>
      <c r="AD15" s="50">
        <v>45916.959999999999</v>
      </c>
      <c r="AE15" s="47">
        <v>57062.999999999993</v>
      </c>
      <c r="AF15" s="47">
        <v>65723.22</v>
      </c>
      <c r="AG15" s="47">
        <v>63863.649999999994</v>
      </c>
      <c r="AH15" s="47">
        <v>59806.96</v>
      </c>
      <c r="AI15" s="47">
        <v>55615.490000000005</v>
      </c>
      <c r="AJ15" s="47">
        <v>49945.560000000005</v>
      </c>
      <c r="AK15" s="47">
        <v>52674.54</v>
      </c>
      <c r="AL15" s="47">
        <v>54814.400000000001</v>
      </c>
      <c r="AM15" s="47">
        <v>47084.82</v>
      </c>
      <c r="AN15" s="47">
        <v>51044.45</v>
      </c>
      <c r="AO15" s="47">
        <v>53499.72</v>
      </c>
      <c r="AP15" s="47">
        <v>45959.29</v>
      </c>
    </row>
    <row r="16" spans="1:42" s="34" customFormat="1" x14ac:dyDescent="0.25">
      <c r="A16" s="46" t="s">
        <v>18</v>
      </c>
      <c r="B16" s="46" t="s">
        <v>31</v>
      </c>
      <c r="C16" s="47" t="s">
        <v>27</v>
      </c>
      <c r="D16" s="47" t="s">
        <v>27</v>
      </c>
      <c r="E16" s="48" t="s">
        <v>21</v>
      </c>
      <c r="F16" s="49">
        <f t="shared" si="0"/>
        <v>28716.149999999998</v>
      </c>
      <c r="G16" s="50">
        <v>7227.9900000000007</v>
      </c>
      <c r="H16" s="50">
        <v>11033.539999999999</v>
      </c>
      <c r="I16" s="50">
        <v>3262.8399999999997</v>
      </c>
      <c r="J16" s="50">
        <v>1710.27</v>
      </c>
      <c r="K16" s="50">
        <v>1802.92</v>
      </c>
      <c r="L16" s="50">
        <v>1315.65</v>
      </c>
      <c r="M16" s="50">
        <v>224.77999999999997</v>
      </c>
      <c r="N16" s="50">
        <v>1297.7</v>
      </c>
      <c r="O16" s="50">
        <v>840.46</v>
      </c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</row>
    <row r="17" spans="1:42" s="34" customFormat="1" x14ac:dyDescent="0.25">
      <c r="A17" s="46" t="s">
        <v>32</v>
      </c>
      <c r="B17" s="46" t="s">
        <v>19</v>
      </c>
      <c r="C17" s="47" t="s">
        <v>20</v>
      </c>
      <c r="D17" s="47" t="s">
        <v>20</v>
      </c>
      <c r="E17" s="48" t="s">
        <v>21</v>
      </c>
      <c r="F17" s="49">
        <f t="shared" si="0"/>
        <v>2796700.3200000008</v>
      </c>
      <c r="G17" s="50">
        <v>21846.929999999986</v>
      </c>
      <c r="H17" s="50">
        <v>18889.010000000002</v>
      </c>
      <c r="I17" s="50">
        <v>19971.659999999993</v>
      </c>
      <c r="J17" s="50">
        <v>21506.30999999999</v>
      </c>
      <c r="K17" s="50">
        <v>23581.12999999999</v>
      </c>
      <c r="L17" s="50">
        <v>36324.409999999982</v>
      </c>
      <c r="M17" s="50">
        <v>57385.709999999977</v>
      </c>
      <c r="N17" s="50">
        <v>78741.440000000046</v>
      </c>
      <c r="O17" s="50">
        <v>94661.690000000031</v>
      </c>
      <c r="P17" s="50">
        <v>95425.090000000011</v>
      </c>
      <c r="Q17" s="50">
        <v>92674.329999999929</v>
      </c>
      <c r="R17" s="50">
        <v>98367.689999999944</v>
      </c>
      <c r="S17" s="50">
        <v>113320.78000000001</v>
      </c>
      <c r="T17" s="50">
        <v>91867.79999999993</v>
      </c>
      <c r="U17" s="50">
        <v>99999.340000000011</v>
      </c>
      <c r="V17" s="50">
        <v>100601.08000000003</v>
      </c>
      <c r="W17" s="50">
        <v>94890.35</v>
      </c>
      <c r="X17" s="50">
        <v>106437.16</v>
      </c>
      <c r="Y17" s="50">
        <v>96837.43</v>
      </c>
      <c r="Z17" s="50">
        <v>105617.68999999999</v>
      </c>
      <c r="AA17" s="50">
        <v>88259.1</v>
      </c>
      <c r="AB17" s="50">
        <v>82161.940000000017</v>
      </c>
      <c r="AC17" s="50">
        <v>82862.299999999988</v>
      </c>
      <c r="AD17" s="50">
        <v>72680.860000000015</v>
      </c>
      <c r="AE17" s="47">
        <v>86637.46</v>
      </c>
      <c r="AF17" s="47">
        <v>77942.259999999995</v>
      </c>
      <c r="AG17" s="47">
        <v>79817.179999999993</v>
      </c>
      <c r="AH17" s="47">
        <v>92995.660000000033</v>
      </c>
      <c r="AI17" s="47">
        <v>80115.470000000045</v>
      </c>
      <c r="AJ17" s="47">
        <v>97704.330000000045</v>
      </c>
      <c r="AK17" s="47">
        <v>95434.430000000022</v>
      </c>
      <c r="AL17" s="47">
        <v>88175.080000000045</v>
      </c>
      <c r="AM17" s="47">
        <v>83525.030000000013</v>
      </c>
      <c r="AN17" s="47">
        <v>82169.770000000033</v>
      </c>
      <c r="AO17" s="47">
        <v>70456.700000000012</v>
      </c>
      <c r="AP17" s="47">
        <v>66815.720000000016</v>
      </c>
    </row>
    <row r="18" spans="1:42" s="34" customFormat="1" x14ac:dyDescent="0.25">
      <c r="A18" s="46" t="s">
        <v>32</v>
      </c>
      <c r="B18" s="46" t="s">
        <v>19</v>
      </c>
      <c r="C18" s="47" t="s">
        <v>22</v>
      </c>
      <c r="D18" s="47" t="s">
        <v>22</v>
      </c>
      <c r="E18" s="48" t="s">
        <v>21</v>
      </c>
      <c r="F18" s="49">
        <f t="shared" si="0"/>
        <v>227.24</v>
      </c>
      <c r="G18" s="50">
        <v>69.8</v>
      </c>
      <c r="H18" s="50">
        <v>87.64</v>
      </c>
      <c r="I18" s="50">
        <v>69.8</v>
      </c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</row>
    <row r="19" spans="1:42" s="34" customFormat="1" x14ac:dyDescent="0.25">
      <c r="A19" s="46" t="s">
        <v>32</v>
      </c>
      <c r="B19" s="46" t="s">
        <v>23</v>
      </c>
      <c r="C19" s="47" t="s">
        <v>20</v>
      </c>
      <c r="D19" s="47" t="s">
        <v>20</v>
      </c>
      <c r="E19" s="48" t="s">
        <v>21</v>
      </c>
      <c r="F19" s="49">
        <f t="shared" si="0"/>
        <v>328860.82999999984</v>
      </c>
      <c r="G19" s="50">
        <v>645.71999999999991</v>
      </c>
      <c r="H19" s="50">
        <v>575.91999999999996</v>
      </c>
      <c r="I19" s="50">
        <v>1126.7299999999998</v>
      </c>
      <c r="J19" s="50">
        <v>1228.9499999999996</v>
      </c>
      <c r="K19" s="50">
        <v>1634.2599999999998</v>
      </c>
      <c r="L19" s="50">
        <v>2882.4500000000012</v>
      </c>
      <c r="M19" s="50">
        <v>4098.0800000000017</v>
      </c>
      <c r="N19" s="50">
        <v>12711.849999999999</v>
      </c>
      <c r="O19" s="50">
        <v>11284.489999999996</v>
      </c>
      <c r="P19" s="50">
        <v>11676.929999999993</v>
      </c>
      <c r="Q19" s="50">
        <v>16853.589999999993</v>
      </c>
      <c r="R19" s="50">
        <v>11686.199999999993</v>
      </c>
      <c r="S19" s="50">
        <v>9553.779999999997</v>
      </c>
      <c r="T19" s="50">
        <v>12453.319999999998</v>
      </c>
      <c r="U19" s="50">
        <v>7550.99</v>
      </c>
      <c r="V19" s="50">
        <v>9319.2199999999975</v>
      </c>
      <c r="W19" s="50">
        <v>9646.2199999999993</v>
      </c>
      <c r="X19" s="50">
        <v>11515.34</v>
      </c>
      <c r="Y19" s="50">
        <v>9285.1699999999983</v>
      </c>
      <c r="Z19" s="50">
        <v>9970.24</v>
      </c>
      <c r="AA19" s="50">
        <v>9834.1400000000012</v>
      </c>
      <c r="AB19" s="50">
        <v>7599.4</v>
      </c>
      <c r="AC19" s="50">
        <v>16157.04</v>
      </c>
      <c r="AD19" s="50">
        <v>11717.209999999997</v>
      </c>
      <c r="AE19" s="47">
        <v>10958.309999999998</v>
      </c>
      <c r="AF19" s="47">
        <v>12083.150000000001</v>
      </c>
      <c r="AG19" s="47">
        <v>11815.449999999999</v>
      </c>
      <c r="AH19" s="47">
        <v>6323.7499999999982</v>
      </c>
      <c r="AI19" s="47">
        <v>13533.499999999998</v>
      </c>
      <c r="AJ19" s="47">
        <v>11009.029999999995</v>
      </c>
      <c r="AK19" s="47">
        <v>10950.729999999998</v>
      </c>
      <c r="AL19" s="47">
        <v>8657.23</v>
      </c>
      <c r="AM19" s="47">
        <v>15904.789999999997</v>
      </c>
      <c r="AN19" s="47">
        <v>9958.57</v>
      </c>
      <c r="AO19" s="47">
        <v>8181.2899999999972</v>
      </c>
      <c r="AP19" s="47">
        <v>8477.7900000000009</v>
      </c>
    </row>
    <row r="20" spans="1:42" s="34" customFormat="1" x14ac:dyDescent="0.25">
      <c r="A20" s="46" t="s">
        <v>32</v>
      </c>
      <c r="B20" s="46" t="s">
        <v>25</v>
      </c>
      <c r="C20" s="47" t="s">
        <v>20</v>
      </c>
      <c r="D20" s="46" t="s">
        <v>25</v>
      </c>
      <c r="E20" s="48" t="s">
        <v>21</v>
      </c>
      <c r="F20" s="49">
        <f t="shared" si="0"/>
        <v>23420.870000000003</v>
      </c>
      <c r="G20" s="50"/>
      <c r="H20" s="50"/>
      <c r="I20" s="50">
        <v>2617.52</v>
      </c>
      <c r="J20" s="50">
        <v>69.8</v>
      </c>
      <c r="K20" s="50"/>
      <c r="L20" s="50">
        <v>69.8</v>
      </c>
      <c r="M20" s="50">
        <v>139.6</v>
      </c>
      <c r="N20" s="50">
        <v>325.64</v>
      </c>
      <c r="O20" s="50">
        <v>940.68</v>
      </c>
      <c r="P20" s="50">
        <v>5846.02</v>
      </c>
      <c r="Q20" s="50">
        <v>4072.6600000000003</v>
      </c>
      <c r="R20" s="50">
        <v>1767.95</v>
      </c>
      <c r="S20" s="50">
        <v>2076.14</v>
      </c>
      <c r="T20" s="50">
        <v>136.65</v>
      </c>
      <c r="U20" s="50">
        <v>198.39</v>
      </c>
      <c r="V20" s="50">
        <v>186.75</v>
      </c>
      <c r="W20" s="50">
        <v>186.75</v>
      </c>
      <c r="X20" s="50">
        <v>311.25</v>
      </c>
      <c r="Y20" s="50">
        <v>249</v>
      </c>
      <c r="Z20" s="50">
        <v>249</v>
      </c>
      <c r="AA20" s="50">
        <v>249</v>
      </c>
      <c r="AB20" s="50">
        <v>249</v>
      </c>
      <c r="AC20" s="50">
        <v>376.8</v>
      </c>
      <c r="AD20" s="50">
        <v>186.75</v>
      </c>
      <c r="AE20" s="47">
        <v>124.5</v>
      </c>
      <c r="AF20" s="47">
        <v>186.75</v>
      </c>
      <c r="AG20" s="47">
        <v>124.5</v>
      </c>
      <c r="AH20" s="47">
        <v>118.53999999999999</v>
      </c>
      <c r="AI20" s="47">
        <v>180.69</v>
      </c>
      <c r="AJ20" s="47">
        <v>178.47</v>
      </c>
      <c r="AK20" s="47">
        <v>268.61</v>
      </c>
      <c r="AL20" s="47">
        <v>183.74</v>
      </c>
      <c r="AM20" s="47">
        <v>555.06999999999994</v>
      </c>
      <c r="AN20" s="47">
        <v>230.56</v>
      </c>
      <c r="AO20" s="47">
        <v>357.43999999999994</v>
      </c>
      <c r="AP20" s="47">
        <v>406.85</v>
      </c>
    </row>
    <row r="21" spans="1:42" s="34" customFormat="1" x14ac:dyDescent="0.25">
      <c r="A21" s="46" t="s">
        <v>32</v>
      </c>
      <c r="B21" s="46" t="s">
        <v>26</v>
      </c>
      <c r="C21" s="47" t="s">
        <v>20</v>
      </c>
      <c r="D21" s="46" t="s">
        <v>26</v>
      </c>
      <c r="E21" s="48" t="s">
        <v>21</v>
      </c>
      <c r="F21" s="49">
        <f t="shared" si="0"/>
        <v>114077.50999999998</v>
      </c>
      <c r="G21" s="50">
        <v>227.55</v>
      </c>
      <c r="H21" s="50">
        <v>34.9</v>
      </c>
      <c r="I21" s="50">
        <v>279.2</v>
      </c>
      <c r="J21" s="50">
        <v>305.93</v>
      </c>
      <c r="K21" s="50">
        <v>395.44</v>
      </c>
      <c r="L21" s="50">
        <v>447.2</v>
      </c>
      <c r="M21" s="50">
        <v>393.51</v>
      </c>
      <c r="N21" s="50">
        <v>438.24</v>
      </c>
      <c r="O21" s="50">
        <v>436.64</v>
      </c>
      <c r="P21" s="50">
        <v>645.29999999999995</v>
      </c>
      <c r="Q21" s="50">
        <v>534.5</v>
      </c>
      <c r="R21" s="50">
        <v>576.94000000000005</v>
      </c>
      <c r="S21" s="50">
        <v>4369.62</v>
      </c>
      <c r="T21" s="50">
        <v>6851.46</v>
      </c>
      <c r="U21" s="50">
        <v>5738.44</v>
      </c>
      <c r="V21" s="50">
        <v>5333.16</v>
      </c>
      <c r="W21" s="50">
        <v>4380.0999999999995</v>
      </c>
      <c r="X21" s="50">
        <v>2790.03</v>
      </c>
      <c r="Y21" s="50">
        <v>7132.7099999999991</v>
      </c>
      <c r="Z21" s="50">
        <v>733.78</v>
      </c>
      <c r="AA21" s="50">
        <v>1611.27</v>
      </c>
      <c r="AB21" s="50">
        <v>2021.17</v>
      </c>
      <c r="AC21" s="50">
        <v>4854.6499999999996</v>
      </c>
      <c r="AD21" s="50">
        <v>6194.44</v>
      </c>
      <c r="AE21" s="47">
        <v>6223.7800000000007</v>
      </c>
      <c r="AF21" s="47">
        <v>6153.53</v>
      </c>
      <c r="AG21" s="47">
        <v>9291.6600000000017</v>
      </c>
      <c r="AH21" s="47">
        <v>8661.3900000000012</v>
      </c>
      <c r="AI21" s="47">
        <v>1248.8800000000001</v>
      </c>
      <c r="AJ21" s="47">
        <v>4901.6399999999994</v>
      </c>
      <c r="AK21" s="47">
        <v>4702.62</v>
      </c>
      <c r="AL21" s="47">
        <v>4660.82</v>
      </c>
      <c r="AM21" s="47">
        <v>4377.6799999999994</v>
      </c>
      <c r="AN21" s="47">
        <v>4952.59</v>
      </c>
      <c r="AO21" s="47">
        <v>1048.01</v>
      </c>
      <c r="AP21" s="47">
        <v>1128.73</v>
      </c>
    </row>
    <row r="22" spans="1:42" s="34" customFormat="1" x14ac:dyDescent="0.25">
      <c r="A22" s="46" t="s">
        <v>32</v>
      </c>
      <c r="B22" s="46" t="s">
        <v>29</v>
      </c>
      <c r="C22" s="47" t="s">
        <v>20</v>
      </c>
      <c r="D22" s="47" t="s">
        <v>20</v>
      </c>
      <c r="E22" s="48" t="s">
        <v>21</v>
      </c>
      <c r="F22" s="49">
        <f t="shared" si="0"/>
        <v>14997885.009999998</v>
      </c>
      <c r="G22" s="50">
        <v>81976.489999999903</v>
      </c>
      <c r="H22" s="50">
        <v>68193.170000000027</v>
      </c>
      <c r="I22" s="50">
        <v>73957.079999999958</v>
      </c>
      <c r="J22" s="50">
        <v>87991.599999999919</v>
      </c>
      <c r="K22" s="50">
        <v>98549.049999999901</v>
      </c>
      <c r="L22" s="50">
        <v>159588.66000000003</v>
      </c>
      <c r="M22" s="50">
        <v>267354.08999999962</v>
      </c>
      <c r="N22" s="50">
        <v>381939.35999999969</v>
      </c>
      <c r="O22" s="50">
        <v>430598.51999999961</v>
      </c>
      <c r="P22" s="50">
        <v>438793.95999999996</v>
      </c>
      <c r="Q22" s="50">
        <v>434622.8600000001</v>
      </c>
      <c r="R22" s="50">
        <v>447145.51000000024</v>
      </c>
      <c r="S22" s="50">
        <v>491624.6</v>
      </c>
      <c r="T22" s="50">
        <v>471442.07</v>
      </c>
      <c r="U22" s="50">
        <v>479342.44</v>
      </c>
      <c r="V22" s="50">
        <v>514283.33999999973</v>
      </c>
      <c r="W22" s="50">
        <v>508184.68999999983</v>
      </c>
      <c r="X22" s="50">
        <v>564412.64999999979</v>
      </c>
      <c r="Y22" s="50">
        <v>560187.60999999975</v>
      </c>
      <c r="Z22" s="50">
        <v>580235.15999999992</v>
      </c>
      <c r="AA22" s="50">
        <v>505864.65</v>
      </c>
      <c r="AB22" s="50">
        <v>487187.70000000007</v>
      </c>
      <c r="AC22" s="50">
        <v>508338.95999999938</v>
      </c>
      <c r="AD22" s="50">
        <v>498485.13999999978</v>
      </c>
      <c r="AE22" s="47">
        <v>499157.00000000012</v>
      </c>
      <c r="AF22" s="47">
        <v>481963.57000000007</v>
      </c>
      <c r="AG22" s="47">
        <v>498989.21000000014</v>
      </c>
      <c r="AH22" s="47">
        <v>492269.5699999996</v>
      </c>
      <c r="AI22" s="47">
        <v>519008.58999999962</v>
      </c>
      <c r="AJ22" s="47">
        <v>509481.61000000034</v>
      </c>
      <c r="AK22" s="47">
        <v>503386.94999999972</v>
      </c>
      <c r="AL22" s="47">
        <v>506769.8600000001</v>
      </c>
      <c r="AM22" s="47">
        <v>464383.37999999983</v>
      </c>
      <c r="AN22" s="47">
        <v>485412.96999999962</v>
      </c>
      <c r="AO22" s="47">
        <v>456215.29000000021</v>
      </c>
      <c r="AP22" s="47">
        <v>440547.65000000008</v>
      </c>
    </row>
    <row r="23" spans="1:42" s="34" customFormat="1" x14ac:dyDescent="0.25">
      <c r="A23" s="46" t="s">
        <v>32</v>
      </c>
      <c r="B23" s="46" t="s">
        <v>29</v>
      </c>
      <c r="C23" s="47" t="s">
        <v>30</v>
      </c>
      <c r="D23" s="47" t="s">
        <v>30</v>
      </c>
      <c r="E23" s="48" t="s">
        <v>21</v>
      </c>
      <c r="F23" s="49">
        <f t="shared" si="0"/>
        <v>96402.37000000001</v>
      </c>
      <c r="G23" s="50">
        <v>750.28</v>
      </c>
      <c r="H23" s="50">
        <v>992.15000000000009</v>
      </c>
      <c r="I23" s="50">
        <v>922.05</v>
      </c>
      <c r="J23" s="50">
        <v>314.96000000000004</v>
      </c>
      <c r="K23" s="50">
        <v>288.87</v>
      </c>
      <c r="L23" s="50">
        <v>488.72</v>
      </c>
      <c r="M23" s="50">
        <v>800.71</v>
      </c>
      <c r="N23" s="50">
        <v>1657.54</v>
      </c>
      <c r="O23" s="50">
        <v>1815.6399999999999</v>
      </c>
      <c r="P23" s="50">
        <v>2354.1299999999997</v>
      </c>
      <c r="Q23" s="50">
        <v>2900.6899999999996</v>
      </c>
      <c r="R23" s="50">
        <v>3405.7799999999997</v>
      </c>
      <c r="S23" s="50">
        <v>3444.9100000000003</v>
      </c>
      <c r="T23" s="50">
        <v>3807.0800000000008</v>
      </c>
      <c r="U23" s="50">
        <v>3570.5100000000011</v>
      </c>
      <c r="V23" s="50">
        <v>3161.59</v>
      </c>
      <c r="W23" s="50">
        <v>4372.21</v>
      </c>
      <c r="X23" s="50">
        <v>3368.8599999999997</v>
      </c>
      <c r="Y23" s="50">
        <v>3440.38</v>
      </c>
      <c r="Z23" s="50">
        <v>3665.1399999999994</v>
      </c>
      <c r="AA23" s="50">
        <v>3324.9399999999996</v>
      </c>
      <c r="AB23" s="50">
        <v>2881.5299999999997</v>
      </c>
      <c r="AC23" s="50">
        <v>3308.5699999999997</v>
      </c>
      <c r="AD23" s="50">
        <v>2953.5</v>
      </c>
      <c r="AE23" s="47">
        <v>3810.3499999999995</v>
      </c>
      <c r="AF23" s="47">
        <v>3030.87</v>
      </c>
      <c r="AG23" s="47">
        <v>3248.63</v>
      </c>
      <c r="AH23" s="47">
        <v>2944.16</v>
      </c>
      <c r="AI23" s="47">
        <v>3007.6699999999996</v>
      </c>
      <c r="AJ23" s="47">
        <v>2874.13</v>
      </c>
      <c r="AK23" s="47">
        <v>3129.7199999999993</v>
      </c>
      <c r="AL23" s="47">
        <v>2513.75</v>
      </c>
      <c r="AM23" s="47">
        <v>4012.43</v>
      </c>
      <c r="AN23" s="47">
        <v>3042.35</v>
      </c>
      <c r="AO23" s="47">
        <v>2931.71</v>
      </c>
      <c r="AP23" s="47">
        <v>3865.8600000000006</v>
      </c>
    </row>
    <row r="24" spans="1:42" s="34" customFormat="1" x14ac:dyDescent="0.25">
      <c r="A24" s="46" t="s">
        <v>32</v>
      </c>
      <c r="B24" s="46" t="s">
        <v>29</v>
      </c>
      <c r="C24" s="47" t="s">
        <v>28</v>
      </c>
      <c r="D24" s="47" t="s">
        <v>28</v>
      </c>
      <c r="E24" s="48" t="s">
        <v>21</v>
      </c>
      <c r="F24" s="49">
        <f t="shared" si="0"/>
        <v>16202.450000000003</v>
      </c>
      <c r="G24" s="50"/>
      <c r="H24" s="50"/>
      <c r="I24" s="50">
        <v>41.79</v>
      </c>
      <c r="J24" s="50">
        <v>82.539999999999992</v>
      </c>
      <c r="K24" s="50">
        <v>94.149999999999991</v>
      </c>
      <c r="L24" s="50">
        <v>321.89</v>
      </c>
      <c r="M24" s="50">
        <v>342.01</v>
      </c>
      <c r="N24" s="50">
        <v>442.97</v>
      </c>
      <c r="O24" s="50">
        <v>278.23</v>
      </c>
      <c r="P24" s="50">
        <v>577.17999999999995</v>
      </c>
      <c r="Q24" s="50">
        <v>505.08000000000004</v>
      </c>
      <c r="R24" s="50">
        <v>1279.75</v>
      </c>
      <c r="S24" s="50">
        <v>1440.85</v>
      </c>
      <c r="T24" s="50">
        <v>1582.78</v>
      </c>
      <c r="U24" s="50">
        <v>1493.6899999999998</v>
      </c>
      <c r="V24" s="50">
        <v>841.38000000000011</v>
      </c>
      <c r="W24" s="50">
        <v>399.05</v>
      </c>
      <c r="X24" s="50">
        <v>486.62</v>
      </c>
      <c r="Y24" s="50">
        <v>498.44000000000005</v>
      </c>
      <c r="Z24" s="50">
        <v>603.20000000000005</v>
      </c>
      <c r="AA24" s="50">
        <v>463.62999999999994</v>
      </c>
      <c r="AB24" s="50">
        <v>407.49</v>
      </c>
      <c r="AC24" s="50">
        <v>393.15999999999997</v>
      </c>
      <c r="AD24" s="50">
        <v>497.40000000000003</v>
      </c>
      <c r="AE24" s="47">
        <v>491.03</v>
      </c>
      <c r="AF24" s="47">
        <v>532.79</v>
      </c>
      <c r="AG24" s="47">
        <v>550.93000000000006</v>
      </c>
      <c r="AH24" s="47">
        <v>317.70000000000005</v>
      </c>
      <c r="AI24" s="47">
        <v>223.04</v>
      </c>
      <c r="AJ24" s="47">
        <v>333.23</v>
      </c>
      <c r="AK24" s="47">
        <v>128.16</v>
      </c>
      <c r="AL24" s="47">
        <v>130.31</v>
      </c>
      <c r="AM24" s="47">
        <v>107.06999999999998</v>
      </c>
      <c r="AN24" s="47">
        <v>95.47</v>
      </c>
      <c r="AO24" s="47">
        <v>130.43</v>
      </c>
      <c r="AP24" s="47">
        <v>89.01</v>
      </c>
    </row>
    <row r="25" spans="1:42" s="34" customFormat="1" x14ac:dyDescent="0.25">
      <c r="A25" s="46" t="s">
        <v>32</v>
      </c>
      <c r="B25" s="46" t="s">
        <v>31</v>
      </c>
      <c r="C25" s="47" t="s">
        <v>20</v>
      </c>
      <c r="D25" s="47" t="s">
        <v>20</v>
      </c>
      <c r="E25" s="48" t="s">
        <v>21</v>
      </c>
      <c r="F25" s="49">
        <f t="shared" si="0"/>
        <v>626234.63000000012</v>
      </c>
      <c r="G25" s="50">
        <v>1876.29</v>
      </c>
      <c r="H25" s="50">
        <v>1447.4899999999996</v>
      </c>
      <c r="I25" s="50">
        <v>1168.2899999999997</v>
      </c>
      <c r="J25" s="50">
        <v>767.79999999999984</v>
      </c>
      <c r="K25" s="50">
        <v>908.91999999999985</v>
      </c>
      <c r="L25" s="50">
        <v>1122.1699999999998</v>
      </c>
      <c r="M25" s="50">
        <v>2310.1699999999996</v>
      </c>
      <c r="N25" s="50">
        <v>4521.5000000000009</v>
      </c>
      <c r="O25" s="50">
        <v>3976.6800000000021</v>
      </c>
      <c r="P25" s="50">
        <v>4387.5300000000016</v>
      </c>
      <c r="Q25" s="50">
        <v>4126.51</v>
      </c>
      <c r="R25" s="50">
        <v>5011.6400000000012</v>
      </c>
      <c r="S25" s="50">
        <v>3636.0199999999995</v>
      </c>
      <c r="T25" s="50">
        <v>2243.0000000000005</v>
      </c>
      <c r="U25" s="50">
        <v>2826.8900000000003</v>
      </c>
      <c r="V25" s="50">
        <v>3047.5</v>
      </c>
      <c r="W25" s="50">
        <v>3459.08</v>
      </c>
      <c r="X25" s="50">
        <v>4067.74</v>
      </c>
      <c r="Y25" s="50">
        <v>4892.6400000000003</v>
      </c>
      <c r="Z25" s="50">
        <v>2326.89</v>
      </c>
      <c r="AA25" s="50">
        <v>33320.19</v>
      </c>
      <c r="AB25" s="50">
        <v>37991.789999999994</v>
      </c>
      <c r="AC25" s="50">
        <v>36461.710000000014</v>
      </c>
      <c r="AD25" s="50">
        <v>36194.850000000013</v>
      </c>
      <c r="AE25" s="47">
        <v>39888.76</v>
      </c>
      <c r="AF25" s="47">
        <v>38492.270000000011</v>
      </c>
      <c r="AG25" s="47">
        <v>39518.479999999981</v>
      </c>
      <c r="AH25" s="47">
        <v>32937.350000000013</v>
      </c>
      <c r="AI25" s="47">
        <v>31111.160000000007</v>
      </c>
      <c r="AJ25" s="47">
        <v>33866.060000000005</v>
      </c>
      <c r="AK25" s="47">
        <v>34606.79</v>
      </c>
      <c r="AL25" s="47">
        <v>42641.930000000008</v>
      </c>
      <c r="AM25" s="47">
        <v>32419.600000000009</v>
      </c>
      <c r="AN25" s="47">
        <v>33407.070000000014</v>
      </c>
      <c r="AO25" s="47">
        <v>33058.31</v>
      </c>
      <c r="AP25" s="47">
        <v>32193.559999999998</v>
      </c>
    </row>
    <row r="26" spans="1:42" s="34" customFormat="1" x14ac:dyDescent="0.25">
      <c r="A26" s="46" t="s">
        <v>18</v>
      </c>
      <c r="B26" s="46" t="s">
        <v>19</v>
      </c>
      <c r="C26" s="47" t="s">
        <v>20</v>
      </c>
      <c r="D26" s="47" t="s">
        <v>20</v>
      </c>
      <c r="E26" s="48" t="s">
        <v>33</v>
      </c>
      <c r="F26" s="49">
        <f t="shared" si="0"/>
        <v>21538470.380000003</v>
      </c>
      <c r="G26" s="50">
        <v>4372156.6599999983</v>
      </c>
      <c r="H26" s="50">
        <v>2251827.6600000006</v>
      </c>
      <c r="I26" s="50">
        <v>1694074.69</v>
      </c>
      <c r="J26" s="50">
        <v>1422682.81</v>
      </c>
      <c r="K26" s="50">
        <v>1293555.1200000001</v>
      </c>
      <c r="L26" s="50">
        <v>1514727.3799999994</v>
      </c>
      <c r="M26" s="50">
        <v>1188756.9200000006</v>
      </c>
      <c r="N26" s="50">
        <v>809433.55</v>
      </c>
      <c r="O26" s="50">
        <v>581234.96</v>
      </c>
      <c r="P26" s="50">
        <v>479028.90999999986</v>
      </c>
      <c r="Q26" s="50">
        <v>432058.33000000007</v>
      </c>
      <c r="R26" s="50">
        <v>394025.01000000007</v>
      </c>
      <c r="S26" s="50">
        <v>353768.57999999984</v>
      </c>
      <c r="T26" s="50">
        <v>339328.68000000005</v>
      </c>
      <c r="U26" s="50">
        <v>323782.76</v>
      </c>
      <c r="V26" s="50">
        <v>263952.05000000005</v>
      </c>
      <c r="W26" s="50">
        <v>245220.94000000006</v>
      </c>
      <c r="X26" s="50">
        <v>262841.38999999996</v>
      </c>
      <c r="Y26" s="50">
        <v>253727.50999999989</v>
      </c>
      <c r="Z26" s="50">
        <v>224488.8</v>
      </c>
      <c r="AA26" s="50">
        <v>202736.84000000003</v>
      </c>
      <c r="AB26" s="50">
        <v>205532.52</v>
      </c>
      <c r="AC26" s="50">
        <v>195783.03999999998</v>
      </c>
      <c r="AD26" s="50">
        <v>182719.41000000003</v>
      </c>
      <c r="AE26" s="47">
        <v>172588.77000000008</v>
      </c>
      <c r="AF26" s="47">
        <v>171264.37000000008</v>
      </c>
      <c r="AG26" s="47">
        <v>163170.88000000003</v>
      </c>
      <c r="AH26" s="47">
        <v>155439.22</v>
      </c>
      <c r="AI26" s="47">
        <v>153767.42000000004</v>
      </c>
      <c r="AJ26" s="47">
        <v>170947.92000000004</v>
      </c>
      <c r="AK26" s="47">
        <v>196201.03000000003</v>
      </c>
      <c r="AL26" s="47">
        <v>162899.98000000004</v>
      </c>
      <c r="AM26" s="47">
        <v>166186.19</v>
      </c>
      <c r="AN26" s="47">
        <v>168915.97000000003</v>
      </c>
      <c r="AO26" s="47">
        <v>188449.52000000002</v>
      </c>
      <c r="AP26" s="47">
        <v>181194.59</v>
      </c>
    </row>
    <row r="27" spans="1:42" s="34" customFormat="1" x14ac:dyDescent="0.25">
      <c r="A27" s="46" t="s">
        <v>18</v>
      </c>
      <c r="B27" s="46" t="s">
        <v>19</v>
      </c>
      <c r="C27" s="47" t="s">
        <v>22</v>
      </c>
      <c r="D27" s="47" t="s">
        <v>22</v>
      </c>
      <c r="E27" s="48" t="s">
        <v>33</v>
      </c>
      <c r="F27" s="49">
        <f t="shared" si="0"/>
        <v>72189.050000000047</v>
      </c>
      <c r="G27" s="50">
        <v>35370.180000000008</v>
      </c>
      <c r="H27" s="50">
        <v>10842.62</v>
      </c>
      <c r="I27" s="50">
        <v>6533.6600000000026</v>
      </c>
      <c r="J27" s="50">
        <v>5145.3500000000004</v>
      </c>
      <c r="K27" s="50">
        <v>4759.6399999999994</v>
      </c>
      <c r="L27" s="50">
        <v>3668.4799999999996</v>
      </c>
      <c r="M27" s="50">
        <v>2671.7799999999997</v>
      </c>
      <c r="N27" s="50">
        <v>1009.31</v>
      </c>
      <c r="O27" s="50">
        <v>545.71</v>
      </c>
      <c r="P27" s="50">
        <v>293.53999999999996</v>
      </c>
      <c r="Q27" s="50">
        <v>160.33999999999997</v>
      </c>
      <c r="R27" s="50">
        <v>190.30999999999997</v>
      </c>
      <c r="S27" s="50">
        <v>129.47</v>
      </c>
      <c r="T27" s="50">
        <v>161.32</v>
      </c>
      <c r="U27" s="50">
        <v>123.88000000000001</v>
      </c>
      <c r="V27" s="50">
        <v>111.62</v>
      </c>
      <c r="W27" s="50">
        <v>90.63</v>
      </c>
      <c r="X27" s="50">
        <v>61.24</v>
      </c>
      <c r="Y27" s="50">
        <v>31.85</v>
      </c>
      <c r="Z27" s="50">
        <v>31.85</v>
      </c>
      <c r="AA27" s="50">
        <v>32.950000000000003</v>
      </c>
      <c r="AB27" s="50">
        <v>32.950000000000003</v>
      </c>
      <c r="AC27" s="50">
        <v>31.85</v>
      </c>
      <c r="AD27" s="50">
        <v>31.85</v>
      </c>
      <c r="AE27" s="47">
        <v>31.85</v>
      </c>
      <c r="AF27" s="47">
        <v>31.85</v>
      </c>
      <c r="AG27" s="47">
        <v>31.12</v>
      </c>
      <c r="AH27" s="47">
        <v>31.85</v>
      </c>
      <c r="AI27" s="47"/>
      <c r="AJ27" s="47"/>
      <c r="AK27" s="47"/>
      <c r="AL27" s="47"/>
      <c r="AM27" s="47"/>
      <c r="AN27" s="47"/>
      <c r="AO27" s="47"/>
      <c r="AP27" s="47"/>
    </row>
    <row r="28" spans="1:42" s="34" customFormat="1" x14ac:dyDescent="0.25">
      <c r="A28" s="46" t="s">
        <v>18</v>
      </c>
      <c r="B28" s="46" t="s">
        <v>23</v>
      </c>
      <c r="C28" s="47" t="s">
        <v>20</v>
      </c>
      <c r="D28" s="47" t="s">
        <v>20</v>
      </c>
      <c r="E28" s="48" t="s">
        <v>33</v>
      </c>
      <c r="F28" s="49">
        <f t="shared" si="0"/>
        <v>569144.41999999981</v>
      </c>
      <c r="G28" s="50">
        <v>127226.16999999993</v>
      </c>
      <c r="H28" s="50">
        <v>62042.479999999974</v>
      </c>
      <c r="I28" s="50">
        <v>45220.949999999983</v>
      </c>
      <c r="J28" s="50">
        <v>34511.039999999994</v>
      </c>
      <c r="K28" s="50">
        <v>38061.239999999991</v>
      </c>
      <c r="L28" s="50">
        <v>34085.229999999996</v>
      </c>
      <c r="M28" s="50">
        <v>31288.11</v>
      </c>
      <c r="N28" s="50">
        <v>17588.2</v>
      </c>
      <c r="O28" s="50">
        <v>11819.98</v>
      </c>
      <c r="P28" s="50">
        <v>11995.32</v>
      </c>
      <c r="Q28" s="50">
        <v>10461.17</v>
      </c>
      <c r="R28" s="50">
        <v>9138.2899999999991</v>
      </c>
      <c r="S28" s="50">
        <v>11766.9</v>
      </c>
      <c r="T28" s="50">
        <v>8070.93</v>
      </c>
      <c r="U28" s="50">
        <v>5769.6100000000006</v>
      </c>
      <c r="V28" s="50">
        <v>4038.1000000000004</v>
      </c>
      <c r="W28" s="50">
        <v>5396.55</v>
      </c>
      <c r="X28" s="50">
        <v>6275.74</v>
      </c>
      <c r="Y28" s="50">
        <v>4088.690000000001</v>
      </c>
      <c r="Z28" s="50">
        <v>4501.1899999999996</v>
      </c>
      <c r="AA28" s="50">
        <v>4296.5200000000004</v>
      </c>
      <c r="AB28" s="50">
        <v>4244.05</v>
      </c>
      <c r="AC28" s="50">
        <v>3735.4599999999996</v>
      </c>
      <c r="AD28" s="50">
        <v>3932.5499999999997</v>
      </c>
      <c r="AE28" s="47">
        <v>5591.4900000000007</v>
      </c>
      <c r="AF28" s="47">
        <v>5196.0999999999995</v>
      </c>
      <c r="AG28" s="47">
        <v>5351.2900000000009</v>
      </c>
      <c r="AH28" s="47">
        <v>8147.9800000000005</v>
      </c>
      <c r="AI28" s="47">
        <v>4022.1400000000003</v>
      </c>
      <c r="AJ28" s="47">
        <v>3498.3100000000004</v>
      </c>
      <c r="AK28" s="47">
        <v>6088.57</v>
      </c>
      <c r="AL28" s="47">
        <v>6405.68</v>
      </c>
      <c r="AM28" s="47">
        <v>6896.4000000000005</v>
      </c>
      <c r="AN28" s="47">
        <v>5051.1900000000005</v>
      </c>
      <c r="AO28" s="47">
        <v>6615.3</v>
      </c>
      <c r="AP28" s="47">
        <v>6725.5000000000009</v>
      </c>
    </row>
    <row r="29" spans="1:42" s="34" customFormat="1" x14ac:dyDescent="0.25">
      <c r="A29" s="46" t="s">
        <v>18</v>
      </c>
      <c r="B29" s="46" t="s">
        <v>24</v>
      </c>
      <c r="C29" s="47" t="s">
        <v>20</v>
      </c>
      <c r="D29" s="46" t="s">
        <v>24</v>
      </c>
      <c r="E29" s="48" t="s">
        <v>33</v>
      </c>
      <c r="F29" s="49">
        <f t="shared" si="0"/>
        <v>349252.57999999996</v>
      </c>
      <c r="G29" s="50">
        <v>195966.16</v>
      </c>
      <c r="H29" s="50">
        <v>50048.4</v>
      </c>
      <c r="I29" s="50">
        <v>53467.79</v>
      </c>
      <c r="J29" s="50">
        <v>47926.29</v>
      </c>
      <c r="K29" s="50"/>
      <c r="L29" s="50"/>
      <c r="M29" s="50">
        <v>1843.94</v>
      </c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</row>
    <row r="30" spans="1:42" s="34" customFormat="1" x14ac:dyDescent="0.25">
      <c r="A30" s="46" t="s">
        <v>18</v>
      </c>
      <c r="B30" s="46" t="s">
        <v>25</v>
      </c>
      <c r="C30" s="47" t="s">
        <v>20</v>
      </c>
      <c r="D30" s="46" t="s">
        <v>25</v>
      </c>
      <c r="E30" s="48" t="s">
        <v>33</v>
      </c>
      <c r="F30" s="49">
        <f t="shared" si="0"/>
        <v>155460.80000000002</v>
      </c>
      <c r="G30" s="50">
        <v>12969.670000000002</v>
      </c>
      <c r="H30" s="50">
        <v>4835.4400000000032</v>
      </c>
      <c r="I30" s="50">
        <v>4747.2500000000009</v>
      </c>
      <c r="J30" s="50">
        <v>5280.5999999999995</v>
      </c>
      <c r="K30" s="50">
        <v>3987.21</v>
      </c>
      <c r="L30" s="50">
        <v>4003.3100000000004</v>
      </c>
      <c r="M30" s="50">
        <v>5174.67</v>
      </c>
      <c r="N30" s="50">
        <v>3623.04</v>
      </c>
      <c r="O30" s="50">
        <v>1902.1999999999996</v>
      </c>
      <c r="P30" s="50">
        <v>757.30000000000018</v>
      </c>
      <c r="Q30" s="50">
        <v>14734.08</v>
      </c>
      <c r="R30" s="50">
        <v>15415.6</v>
      </c>
      <c r="S30" s="50">
        <v>283.64</v>
      </c>
      <c r="T30" s="50">
        <v>787.72</v>
      </c>
      <c r="U30" s="50">
        <v>355.16</v>
      </c>
      <c r="V30" s="50">
        <v>224.63</v>
      </c>
      <c r="W30" s="50">
        <v>974.63</v>
      </c>
      <c r="X30" s="50">
        <v>342.9</v>
      </c>
      <c r="Y30" s="50">
        <v>199.2</v>
      </c>
      <c r="Z30" s="50">
        <v>151.96</v>
      </c>
      <c r="AA30" s="50">
        <v>154.52000000000001</v>
      </c>
      <c r="AB30" s="50">
        <v>199.2</v>
      </c>
      <c r="AC30" s="50">
        <v>573.3599999999999</v>
      </c>
      <c r="AD30" s="50">
        <v>342.12</v>
      </c>
      <c r="AE30" s="47">
        <v>0</v>
      </c>
      <c r="AF30" s="47">
        <v>5607.96</v>
      </c>
      <c r="AG30" s="47">
        <v>9096.9599999999991</v>
      </c>
      <c r="AH30" s="47">
        <v>7151.61</v>
      </c>
      <c r="AI30" s="47">
        <v>6213.69</v>
      </c>
      <c r="AJ30" s="47">
        <v>6057.52</v>
      </c>
      <c r="AK30" s="47">
        <v>6306.21</v>
      </c>
      <c r="AL30" s="47">
        <v>7550.18</v>
      </c>
      <c r="AM30" s="47">
        <v>7500.84</v>
      </c>
      <c r="AN30" s="47">
        <v>5245.31</v>
      </c>
      <c r="AO30" s="47">
        <v>5448.86</v>
      </c>
      <c r="AP30" s="47">
        <v>7262.25</v>
      </c>
    </row>
    <row r="31" spans="1:42" s="34" customFormat="1" x14ac:dyDescent="0.25">
      <c r="A31" s="46" t="s">
        <v>18</v>
      </c>
      <c r="B31" s="46" t="s">
        <v>26</v>
      </c>
      <c r="C31" s="47" t="s">
        <v>20</v>
      </c>
      <c r="D31" s="46" t="s">
        <v>26</v>
      </c>
      <c r="E31" s="48" t="s">
        <v>33</v>
      </c>
      <c r="F31" s="49">
        <f t="shared" si="0"/>
        <v>5479127.2000000011</v>
      </c>
      <c r="G31" s="50">
        <v>301325.47999999975</v>
      </c>
      <c r="H31" s="50">
        <v>194723.44</v>
      </c>
      <c r="I31" s="50">
        <v>151051.17000000001</v>
      </c>
      <c r="J31" s="50">
        <v>164001.61000000002</v>
      </c>
      <c r="K31" s="50">
        <v>173493.83000000002</v>
      </c>
      <c r="L31" s="50">
        <v>223730.8</v>
      </c>
      <c r="M31" s="50">
        <v>173535.02000000002</v>
      </c>
      <c r="N31" s="50">
        <v>157228.37999999998</v>
      </c>
      <c r="O31" s="50">
        <v>219456.71</v>
      </c>
      <c r="P31" s="50">
        <v>233049.71999999997</v>
      </c>
      <c r="Q31" s="50">
        <v>223950.56</v>
      </c>
      <c r="R31" s="50">
        <v>223285.21000000002</v>
      </c>
      <c r="S31" s="50">
        <v>208763.78999999998</v>
      </c>
      <c r="T31" s="50">
        <v>207136.33000000005</v>
      </c>
      <c r="U31" s="50">
        <v>197231.47</v>
      </c>
      <c r="V31" s="50">
        <v>175215.27</v>
      </c>
      <c r="W31" s="50">
        <v>183458.51</v>
      </c>
      <c r="X31" s="50">
        <v>196841.40000000002</v>
      </c>
      <c r="Y31" s="50">
        <v>182807.89</v>
      </c>
      <c r="Z31" s="50">
        <v>189429.77</v>
      </c>
      <c r="AA31" s="50">
        <v>202725.28999999998</v>
      </c>
      <c r="AB31" s="50">
        <v>199484.95</v>
      </c>
      <c r="AC31" s="50">
        <v>180136.21</v>
      </c>
      <c r="AD31" s="50">
        <v>210207.07</v>
      </c>
      <c r="AE31" s="47">
        <v>156089.80000000002</v>
      </c>
      <c r="AF31" s="47">
        <v>139001.74</v>
      </c>
      <c r="AG31" s="47">
        <v>179718.34000000003</v>
      </c>
      <c r="AH31" s="47">
        <v>18527.940000000002</v>
      </c>
      <c r="AI31" s="47">
        <v>17569.34</v>
      </c>
      <c r="AJ31" s="47">
        <v>26279.780000000002</v>
      </c>
      <c r="AK31" s="47">
        <v>27677.25</v>
      </c>
      <c r="AL31" s="47">
        <v>20972.32</v>
      </c>
      <c r="AM31" s="47">
        <v>25029.190000000002</v>
      </c>
      <c r="AN31" s="47">
        <v>31344.71</v>
      </c>
      <c r="AO31" s="47">
        <v>32694.399999999998</v>
      </c>
      <c r="AP31" s="47">
        <v>31952.510000000002</v>
      </c>
    </row>
    <row r="32" spans="1:42" s="34" customFormat="1" x14ac:dyDescent="0.25">
      <c r="A32" s="46" t="s">
        <v>18</v>
      </c>
      <c r="B32" s="46" t="s">
        <v>26</v>
      </c>
      <c r="C32" s="47" t="s">
        <v>27</v>
      </c>
      <c r="D32" s="46" t="s">
        <v>26</v>
      </c>
      <c r="E32" s="48" t="s">
        <v>33</v>
      </c>
      <c r="F32" s="49">
        <f t="shared" si="0"/>
        <v>10482.33</v>
      </c>
      <c r="G32" s="50">
        <v>55.84</v>
      </c>
      <c r="H32" s="50"/>
      <c r="I32" s="50"/>
      <c r="J32" s="50"/>
      <c r="K32" s="50">
        <v>236.53</v>
      </c>
      <c r="L32" s="50">
        <v>236.53</v>
      </c>
      <c r="M32" s="50">
        <v>55.84</v>
      </c>
      <c r="N32" s="50">
        <v>236.53</v>
      </c>
      <c r="O32" s="50">
        <v>123.98</v>
      </c>
      <c r="P32" s="50">
        <v>352.75</v>
      </c>
      <c r="Q32" s="50">
        <v>53.97</v>
      </c>
      <c r="R32" s="50">
        <v>281.3</v>
      </c>
      <c r="S32" s="50">
        <v>281.3</v>
      </c>
      <c r="T32" s="50">
        <v>281.3</v>
      </c>
      <c r="U32" s="50">
        <v>254.09</v>
      </c>
      <c r="V32" s="50">
        <v>282.24</v>
      </c>
      <c r="W32" s="50">
        <v>210.97</v>
      </c>
      <c r="X32" s="50">
        <v>227.17</v>
      </c>
      <c r="Y32" s="50">
        <v>655.20000000000005</v>
      </c>
      <c r="Z32" s="50">
        <v>926.53</v>
      </c>
      <c r="AA32" s="50">
        <v>939.49</v>
      </c>
      <c r="AB32" s="50">
        <v>657.61</v>
      </c>
      <c r="AC32" s="50">
        <v>858.49</v>
      </c>
      <c r="AD32" s="50">
        <v>1030.2</v>
      </c>
      <c r="AE32" s="47">
        <v>764.53</v>
      </c>
      <c r="AF32" s="47">
        <v>712.69</v>
      </c>
      <c r="AG32" s="47">
        <v>767.25</v>
      </c>
      <c r="AH32" s="47"/>
      <c r="AI32" s="47"/>
      <c r="AJ32" s="47"/>
      <c r="AK32" s="47"/>
      <c r="AL32" s="47"/>
      <c r="AM32" s="47"/>
      <c r="AN32" s="47"/>
      <c r="AO32" s="47"/>
      <c r="AP32" s="47"/>
    </row>
    <row r="33" spans="1:42" s="34" customFormat="1" x14ac:dyDescent="0.25">
      <c r="A33" s="51" t="s">
        <v>18</v>
      </c>
      <c r="B33" s="51" t="s">
        <v>26</v>
      </c>
      <c r="C33" s="52" t="s">
        <v>22</v>
      </c>
      <c r="D33" s="46" t="s">
        <v>26</v>
      </c>
      <c r="E33" s="48" t="s">
        <v>33</v>
      </c>
      <c r="F33" s="49">
        <f t="shared" si="0"/>
        <v>0</v>
      </c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</row>
    <row r="34" spans="1:42" s="34" customFormat="1" x14ac:dyDescent="0.25">
      <c r="A34" s="46" t="s">
        <v>18</v>
      </c>
      <c r="B34" s="46" t="s">
        <v>26</v>
      </c>
      <c r="C34" s="47" t="s">
        <v>28</v>
      </c>
      <c r="D34" s="46" t="s">
        <v>26</v>
      </c>
      <c r="E34" s="48" t="s">
        <v>33</v>
      </c>
      <c r="F34" s="49">
        <f t="shared" si="0"/>
        <v>0</v>
      </c>
      <c r="G34" s="50">
        <v>0</v>
      </c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</row>
    <row r="35" spans="1:42" s="34" customFormat="1" x14ac:dyDescent="0.25">
      <c r="A35" s="46" t="s">
        <v>18</v>
      </c>
      <c r="B35" s="46" t="s">
        <v>29</v>
      </c>
      <c r="C35" s="47" t="s">
        <v>20</v>
      </c>
      <c r="D35" s="47" t="s">
        <v>20</v>
      </c>
      <c r="E35" s="48" t="s">
        <v>33</v>
      </c>
      <c r="F35" s="49">
        <f t="shared" si="0"/>
        <v>69691389.700000033</v>
      </c>
      <c r="G35" s="50">
        <v>23320803.040000007</v>
      </c>
      <c r="H35" s="50">
        <v>9376562.0600000024</v>
      </c>
      <c r="I35" s="50">
        <v>6028026.4600000009</v>
      </c>
      <c r="J35" s="50">
        <v>5216445.9999999981</v>
      </c>
      <c r="K35" s="50">
        <v>4604472.71</v>
      </c>
      <c r="L35" s="50">
        <v>3576365.9900000007</v>
      </c>
      <c r="M35" s="50">
        <v>3021562.7200000007</v>
      </c>
      <c r="N35" s="50">
        <v>2153369.46</v>
      </c>
      <c r="O35" s="50">
        <v>1401445.3800000001</v>
      </c>
      <c r="P35" s="50">
        <v>1115195.6500000004</v>
      </c>
      <c r="Q35" s="50">
        <v>893446.13999999978</v>
      </c>
      <c r="R35" s="50">
        <v>735670.45000000007</v>
      </c>
      <c r="S35" s="50">
        <v>662614.16999999969</v>
      </c>
      <c r="T35" s="50">
        <v>595708.85</v>
      </c>
      <c r="U35" s="50">
        <v>522904.96</v>
      </c>
      <c r="V35" s="50">
        <v>475262.98999999993</v>
      </c>
      <c r="W35" s="50">
        <v>441751.08000000007</v>
      </c>
      <c r="X35" s="50">
        <v>445218.53999999992</v>
      </c>
      <c r="Y35" s="50">
        <v>434614.03</v>
      </c>
      <c r="Z35" s="50">
        <v>401235.15999999992</v>
      </c>
      <c r="AA35" s="50">
        <v>342951.68999999994</v>
      </c>
      <c r="AB35" s="50">
        <v>326638.9800000001</v>
      </c>
      <c r="AC35" s="50">
        <v>319748.04000000004</v>
      </c>
      <c r="AD35" s="50">
        <v>307437.08999999997</v>
      </c>
      <c r="AE35" s="47">
        <v>277018.58000000007</v>
      </c>
      <c r="AF35" s="47">
        <v>257576.34000000003</v>
      </c>
      <c r="AG35" s="47">
        <v>273959.39</v>
      </c>
      <c r="AH35" s="47">
        <v>255492.53</v>
      </c>
      <c r="AI35" s="47">
        <v>255509.59000000003</v>
      </c>
      <c r="AJ35" s="47">
        <v>246251.65</v>
      </c>
      <c r="AK35" s="47">
        <v>256502.22000000003</v>
      </c>
      <c r="AL35" s="47">
        <v>251270.56</v>
      </c>
      <c r="AM35" s="47">
        <v>236950.24</v>
      </c>
      <c r="AN35" s="47">
        <v>230144.25000000003</v>
      </c>
      <c r="AO35" s="47">
        <v>217536.05999999997</v>
      </c>
      <c r="AP35" s="47">
        <v>213726.65000000002</v>
      </c>
    </row>
    <row r="36" spans="1:42" s="34" customFormat="1" x14ac:dyDescent="0.25">
      <c r="A36" s="46" t="s">
        <v>18</v>
      </c>
      <c r="B36" s="46" t="s">
        <v>29</v>
      </c>
      <c r="C36" s="47" t="s">
        <v>30</v>
      </c>
      <c r="D36" s="47" t="s">
        <v>30</v>
      </c>
      <c r="E36" s="48" t="s">
        <v>33</v>
      </c>
      <c r="F36" s="49">
        <f t="shared" si="0"/>
        <v>2172577.8500000015</v>
      </c>
      <c r="G36" s="50">
        <v>826158.32000000018</v>
      </c>
      <c r="H36" s="50">
        <v>316094.23000000004</v>
      </c>
      <c r="I36" s="50">
        <v>204129.82</v>
      </c>
      <c r="J36" s="50">
        <v>163390.98000000004</v>
      </c>
      <c r="K36" s="50">
        <v>155125.28</v>
      </c>
      <c r="L36" s="50">
        <v>115331.10000000003</v>
      </c>
      <c r="M36" s="50">
        <v>94028.400000000023</v>
      </c>
      <c r="N36" s="50">
        <v>62104.97</v>
      </c>
      <c r="O36" s="50">
        <v>29829.370000000003</v>
      </c>
      <c r="P36" s="50">
        <v>24918.050000000003</v>
      </c>
      <c r="Q36" s="50">
        <v>18391.189999999999</v>
      </c>
      <c r="R36" s="50">
        <v>13552.33</v>
      </c>
      <c r="S36" s="50">
        <v>11991.289999999999</v>
      </c>
      <c r="T36" s="50">
        <v>11203.87</v>
      </c>
      <c r="U36" s="50">
        <v>9705.7200000000012</v>
      </c>
      <c r="V36" s="50">
        <v>8145.5599999999995</v>
      </c>
      <c r="W36" s="50">
        <v>7245.2099999999991</v>
      </c>
      <c r="X36" s="50">
        <v>11510.919999999998</v>
      </c>
      <c r="Y36" s="50">
        <v>7778.43</v>
      </c>
      <c r="Z36" s="50">
        <v>7743.45</v>
      </c>
      <c r="AA36" s="50">
        <v>6184.66</v>
      </c>
      <c r="AB36" s="50">
        <v>5073.58</v>
      </c>
      <c r="AC36" s="50">
        <v>4520.2999999999993</v>
      </c>
      <c r="AD36" s="50">
        <v>3948.5199999999995</v>
      </c>
      <c r="AE36" s="47">
        <v>4870.34</v>
      </c>
      <c r="AF36" s="47">
        <v>4216.4900000000007</v>
      </c>
      <c r="AG36" s="47">
        <v>9988.4500000000007</v>
      </c>
      <c r="AH36" s="47">
        <v>6458.87</v>
      </c>
      <c r="AI36" s="47">
        <v>4476.1399999999994</v>
      </c>
      <c r="AJ36" s="47">
        <v>4209.6399999999994</v>
      </c>
      <c r="AK36" s="47">
        <v>4447.16</v>
      </c>
      <c r="AL36" s="47">
        <v>3516.9</v>
      </c>
      <c r="AM36" s="47">
        <v>3584.1699999999996</v>
      </c>
      <c r="AN36" s="47">
        <v>3133.9700000000003</v>
      </c>
      <c r="AO36" s="47">
        <v>2805.48</v>
      </c>
      <c r="AP36" s="47">
        <v>2764.6899999999996</v>
      </c>
    </row>
    <row r="37" spans="1:42" s="34" customFormat="1" x14ac:dyDescent="0.25">
      <c r="A37" s="46" t="s">
        <v>18</v>
      </c>
      <c r="B37" s="46" t="s">
        <v>29</v>
      </c>
      <c r="C37" s="47" t="s">
        <v>28</v>
      </c>
      <c r="D37" s="47" t="s">
        <v>28</v>
      </c>
      <c r="E37" s="48" t="s">
        <v>33</v>
      </c>
      <c r="F37" s="49">
        <f t="shared" si="0"/>
        <v>281215.39999999985</v>
      </c>
      <c r="G37" s="50">
        <v>36120.260000000009</v>
      </c>
      <c r="H37" s="50">
        <v>16131.930000000002</v>
      </c>
      <c r="I37" s="50">
        <v>37307.409999999989</v>
      </c>
      <c r="J37" s="50">
        <v>47496.529999999992</v>
      </c>
      <c r="K37" s="50">
        <v>36187.99</v>
      </c>
      <c r="L37" s="50">
        <v>25280.05</v>
      </c>
      <c r="M37" s="50">
        <v>18498.150000000009</v>
      </c>
      <c r="N37" s="50">
        <v>11452.199999999999</v>
      </c>
      <c r="O37" s="50">
        <v>9497.59</v>
      </c>
      <c r="P37" s="50">
        <v>6125.48</v>
      </c>
      <c r="Q37" s="50">
        <v>5305.8700000000026</v>
      </c>
      <c r="R37" s="50">
        <v>4018.62</v>
      </c>
      <c r="S37" s="50">
        <v>4326.3200000000006</v>
      </c>
      <c r="T37" s="50">
        <v>4325.45</v>
      </c>
      <c r="U37" s="50">
        <v>3202.99</v>
      </c>
      <c r="V37" s="50">
        <v>2010.5700000000004</v>
      </c>
      <c r="W37" s="50">
        <v>2060.6899999999996</v>
      </c>
      <c r="X37" s="50">
        <v>1253.81</v>
      </c>
      <c r="Y37" s="50">
        <v>1155.3499999999999</v>
      </c>
      <c r="Z37" s="50">
        <v>852.23</v>
      </c>
      <c r="AA37" s="50">
        <v>918.49</v>
      </c>
      <c r="AB37" s="50">
        <v>874.52</v>
      </c>
      <c r="AC37" s="50">
        <v>708.97</v>
      </c>
      <c r="AD37" s="50">
        <v>694.42</v>
      </c>
      <c r="AE37" s="47">
        <v>535.48</v>
      </c>
      <c r="AF37" s="47">
        <v>403.57</v>
      </c>
      <c r="AG37" s="47">
        <v>395.86</v>
      </c>
      <c r="AH37" s="47">
        <v>437.15999999999997</v>
      </c>
      <c r="AI37" s="47">
        <v>269.49</v>
      </c>
      <c r="AJ37" s="47">
        <v>281.24</v>
      </c>
      <c r="AK37" s="47">
        <v>539.73</v>
      </c>
      <c r="AL37" s="47">
        <v>368.44999999999993</v>
      </c>
      <c r="AM37" s="47">
        <v>376.29</v>
      </c>
      <c r="AN37" s="47">
        <v>640.8599999999999</v>
      </c>
      <c r="AO37" s="47">
        <v>465.78</v>
      </c>
      <c r="AP37" s="47">
        <v>695.59999999999991</v>
      </c>
    </row>
    <row r="38" spans="1:42" s="34" customFormat="1" x14ac:dyDescent="0.25">
      <c r="A38" s="46" t="s">
        <v>18</v>
      </c>
      <c r="B38" s="46" t="s">
        <v>31</v>
      </c>
      <c r="C38" s="47" t="s">
        <v>20</v>
      </c>
      <c r="D38" s="47" t="s">
        <v>20</v>
      </c>
      <c r="E38" s="48" t="s">
        <v>33</v>
      </c>
      <c r="F38" s="49">
        <f t="shared" si="0"/>
        <v>2184852.86</v>
      </c>
      <c r="G38" s="50">
        <v>217380.94999999981</v>
      </c>
      <c r="H38" s="50">
        <v>108940.90999999992</v>
      </c>
      <c r="I38" s="50">
        <v>88797.199999999939</v>
      </c>
      <c r="J38" s="50">
        <v>93272.249999999898</v>
      </c>
      <c r="K38" s="50">
        <v>70721.659999999945</v>
      </c>
      <c r="L38" s="50">
        <v>78521.429999999949</v>
      </c>
      <c r="M38" s="50">
        <v>64923.549999999996</v>
      </c>
      <c r="N38" s="50">
        <v>53528.009999999958</v>
      </c>
      <c r="O38" s="50">
        <v>52198.459999999992</v>
      </c>
      <c r="P38" s="50">
        <v>48166.080000000002</v>
      </c>
      <c r="Q38" s="50">
        <v>54687.859999999993</v>
      </c>
      <c r="R38" s="50">
        <v>54446.930000000008</v>
      </c>
      <c r="S38" s="50">
        <v>56827.179999999993</v>
      </c>
      <c r="T38" s="50">
        <v>58775.490000000005</v>
      </c>
      <c r="U38" s="50">
        <v>52712.75</v>
      </c>
      <c r="V38" s="50">
        <v>50536.29</v>
      </c>
      <c r="W38" s="50">
        <v>46056.07</v>
      </c>
      <c r="X38" s="50">
        <v>48053.06</v>
      </c>
      <c r="Y38" s="50">
        <v>48831.519999999997</v>
      </c>
      <c r="Z38" s="50">
        <v>51103.94</v>
      </c>
      <c r="AA38" s="50">
        <v>49462.32</v>
      </c>
      <c r="AB38" s="50">
        <v>43853.67</v>
      </c>
      <c r="AC38" s="50">
        <v>43460.15</v>
      </c>
      <c r="AD38" s="50">
        <v>43992.359999999993</v>
      </c>
      <c r="AE38" s="47">
        <v>53407.38</v>
      </c>
      <c r="AF38" s="47">
        <v>60286.089999999989</v>
      </c>
      <c r="AG38" s="47">
        <v>58185.469999999994</v>
      </c>
      <c r="AH38" s="47">
        <v>55984.270000000004</v>
      </c>
      <c r="AI38" s="47">
        <v>51302.499999999993</v>
      </c>
      <c r="AJ38" s="47">
        <v>46799.249999999993</v>
      </c>
      <c r="AK38" s="47">
        <v>48319.319999999992</v>
      </c>
      <c r="AL38" s="47">
        <v>51650.849999999991</v>
      </c>
      <c r="AM38" s="47">
        <v>41958.28</v>
      </c>
      <c r="AN38" s="47">
        <v>48825.34</v>
      </c>
      <c r="AO38" s="47">
        <v>47393.479999999989</v>
      </c>
      <c r="AP38" s="47">
        <v>41490.54</v>
      </c>
    </row>
    <row r="39" spans="1:42" s="34" customFormat="1" x14ac:dyDescent="0.25">
      <c r="A39" s="46" t="s">
        <v>18</v>
      </c>
      <c r="B39" s="46" t="s">
        <v>31</v>
      </c>
      <c r="C39" s="47" t="s">
        <v>27</v>
      </c>
      <c r="D39" s="47" t="s">
        <v>27</v>
      </c>
      <c r="E39" s="48" t="s">
        <v>33</v>
      </c>
      <c r="F39" s="49">
        <f t="shared" si="0"/>
        <v>19766.96</v>
      </c>
      <c r="G39" s="50">
        <v>5252.8899999999994</v>
      </c>
      <c r="H39" s="50">
        <v>6064.9600000000009</v>
      </c>
      <c r="I39" s="50">
        <v>2645.9500000000003</v>
      </c>
      <c r="J39" s="50">
        <v>1391.83</v>
      </c>
      <c r="K39" s="50">
        <v>1468.46</v>
      </c>
      <c r="L39" s="50">
        <v>1052.52</v>
      </c>
      <c r="M39" s="50">
        <v>179.82</v>
      </c>
      <c r="N39" s="50">
        <v>1038.1599999999999</v>
      </c>
      <c r="O39" s="50">
        <v>672.37</v>
      </c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</row>
    <row r="40" spans="1:42" s="34" customFormat="1" x14ac:dyDescent="0.25">
      <c r="A40" s="46" t="s">
        <v>32</v>
      </c>
      <c r="B40" s="46" t="s">
        <v>19</v>
      </c>
      <c r="C40" s="47" t="s">
        <v>20</v>
      </c>
      <c r="D40" s="47" t="s">
        <v>20</v>
      </c>
      <c r="E40" s="48" t="s">
        <v>33</v>
      </c>
      <c r="F40" s="49">
        <f t="shared" si="0"/>
        <v>1708075.5499999998</v>
      </c>
      <c r="G40" s="50">
        <v>13322.940000000006</v>
      </c>
      <c r="H40" s="50">
        <v>12117.030000000006</v>
      </c>
      <c r="I40" s="50">
        <v>12893.850000000006</v>
      </c>
      <c r="J40" s="50">
        <v>14679.300000000007</v>
      </c>
      <c r="K40" s="50">
        <v>15507.320000000003</v>
      </c>
      <c r="L40" s="50">
        <v>21311.910000000007</v>
      </c>
      <c r="M40" s="50">
        <v>35491.750000000015</v>
      </c>
      <c r="N40" s="50">
        <v>44925.37</v>
      </c>
      <c r="O40" s="50">
        <v>51614.590000000026</v>
      </c>
      <c r="P40" s="50">
        <v>52259.19</v>
      </c>
      <c r="Q40" s="50">
        <v>54615.000000000015</v>
      </c>
      <c r="R40" s="50">
        <v>56213.330000000009</v>
      </c>
      <c r="S40" s="50">
        <v>52748.820000000014</v>
      </c>
      <c r="T40" s="50">
        <v>52467.600000000006</v>
      </c>
      <c r="U40" s="50">
        <v>59382.520000000004</v>
      </c>
      <c r="V40" s="50">
        <v>56096.159999999989</v>
      </c>
      <c r="W40" s="50">
        <v>55208.98000000001</v>
      </c>
      <c r="X40" s="50">
        <v>61363.789999999979</v>
      </c>
      <c r="Y40" s="50">
        <v>59705.310000000012</v>
      </c>
      <c r="Z40" s="50">
        <v>59529.889999999992</v>
      </c>
      <c r="AA40" s="50">
        <v>56500.650000000016</v>
      </c>
      <c r="AB40" s="50">
        <v>55483.11000000003</v>
      </c>
      <c r="AC40" s="50">
        <v>53082.329999999987</v>
      </c>
      <c r="AD40" s="50">
        <v>47913.100000000035</v>
      </c>
      <c r="AE40" s="47">
        <v>54381.159999999996</v>
      </c>
      <c r="AF40" s="47">
        <v>49352.390000000014</v>
      </c>
      <c r="AG40" s="47">
        <v>51507.390000000007</v>
      </c>
      <c r="AH40" s="47">
        <v>51013.640000000007</v>
      </c>
      <c r="AI40" s="47">
        <v>54550.179999999978</v>
      </c>
      <c r="AJ40" s="47">
        <v>59785.5</v>
      </c>
      <c r="AK40" s="47">
        <v>59247.600000000006</v>
      </c>
      <c r="AL40" s="47">
        <v>53088.49</v>
      </c>
      <c r="AM40" s="47">
        <v>51468.52</v>
      </c>
      <c r="AN40" s="47">
        <v>58894.359999999979</v>
      </c>
      <c r="AO40" s="47">
        <v>56925.83</v>
      </c>
      <c r="AP40" s="47">
        <v>53426.650000000009</v>
      </c>
    </row>
    <row r="41" spans="1:42" s="34" customFormat="1" x14ac:dyDescent="0.25">
      <c r="A41" s="46" t="s">
        <v>32</v>
      </c>
      <c r="B41" s="46" t="s">
        <v>19</v>
      </c>
      <c r="C41" s="47" t="s">
        <v>22</v>
      </c>
      <c r="D41" s="47" t="s">
        <v>22</v>
      </c>
      <c r="E41" s="48" t="s">
        <v>33</v>
      </c>
      <c r="F41" s="49">
        <f t="shared" si="0"/>
        <v>181.79000000000002</v>
      </c>
      <c r="G41" s="50">
        <v>55.84</v>
      </c>
      <c r="H41" s="50">
        <v>70.11</v>
      </c>
      <c r="I41" s="50">
        <v>55.84</v>
      </c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</row>
    <row r="42" spans="1:42" s="34" customFormat="1" x14ac:dyDescent="0.25">
      <c r="A42" s="46" t="s">
        <v>32</v>
      </c>
      <c r="B42" s="46" t="s">
        <v>23</v>
      </c>
      <c r="C42" s="47" t="s">
        <v>20</v>
      </c>
      <c r="D42" s="47" t="s">
        <v>20</v>
      </c>
      <c r="E42" s="48" t="s">
        <v>33</v>
      </c>
      <c r="F42" s="49">
        <f t="shared" si="0"/>
        <v>86932.91</v>
      </c>
      <c r="G42" s="50">
        <v>223.36</v>
      </c>
      <c r="H42" s="50">
        <v>223.36</v>
      </c>
      <c r="I42" s="50">
        <v>279.20000000000005</v>
      </c>
      <c r="J42" s="50">
        <v>282.06000000000006</v>
      </c>
      <c r="K42" s="50">
        <v>466.9</v>
      </c>
      <c r="L42" s="50">
        <v>697.91000000000008</v>
      </c>
      <c r="M42" s="50">
        <v>918.35000000000014</v>
      </c>
      <c r="N42" s="50">
        <v>1526.21</v>
      </c>
      <c r="O42" s="50">
        <v>5125.5599999999995</v>
      </c>
      <c r="P42" s="50">
        <v>4316.5400000000018</v>
      </c>
      <c r="Q42" s="50">
        <v>5001.7500000000009</v>
      </c>
      <c r="R42" s="50">
        <v>1692.1300000000003</v>
      </c>
      <c r="S42" s="50">
        <v>1460.07</v>
      </c>
      <c r="T42" s="50">
        <v>2149.9399999999996</v>
      </c>
      <c r="U42" s="50">
        <v>1478.4999999999998</v>
      </c>
      <c r="V42" s="50">
        <v>2591.3700000000003</v>
      </c>
      <c r="W42" s="50">
        <v>2892.39</v>
      </c>
      <c r="X42" s="50">
        <v>3125.2499999999995</v>
      </c>
      <c r="Y42" s="50">
        <v>2316.7600000000002</v>
      </c>
      <c r="Z42" s="50">
        <v>2903.8500000000004</v>
      </c>
      <c r="AA42" s="50">
        <v>2251.6500000000005</v>
      </c>
      <c r="AB42" s="50">
        <v>1674.1399999999999</v>
      </c>
      <c r="AC42" s="50">
        <v>1932.5699999999995</v>
      </c>
      <c r="AD42" s="50">
        <v>1494</v>
      </c>
      <c r="AE42" s="47">
        <v>1350.35</v>
      </c>
      <c r="AF42" s="47">
        <v>1915.53</v>
      </c>
      <c r="AG42" s="47">
        <v>1941.1499999999999</v>
      </c>
      <c r="AH42" s="47">
        <v>1930.47</v>
      </c>
      <c r="AI42" s="47">
        <v>7015.27</v>
      </c>
      <c r="AJ42" s="47">
        <v>3780.3100000000009</v>
      </c>
      <c r="AK42" s="47">
        <v>3583.51</v>
      </c>
      <c r="AL42" s="47">
        <v>2956.7800000000007</v>
      </c>
      <c r="AM42" s="47">
        <v>4588.3500000000013</v>
      </c>
      <c r="AN42" s="47">
        <v>3469.7900000000013</v>
      </c>
      <c r="AO42" s="47">
        <v>3648.0100000000007</v>
      </c>
      <c r="AP42" s="47">
        <v>3729.5700000000006</v>
      </c>
    </row>
    <row r="43" spans="1:42" s="34" customFormat="1" x14ac:dyDescent="0.25">
      <c r="A43" s="46" t="s">
        <v>32</v>
      </c>
      <c r="B43" s="46" t="s">
        <v>25</v>
      </c>
      <c r="C43" s="47" t="s">
        <v>20</v>
      </c>
      <c r="D43" s="46" t="s">
        <v>25</v>
      </c>
      <c r="E43" s="48" t="s">
        <v>33</v>
      </c>
      <c r="F43" s="49">
        <f t="shared" si="0"/>
        <v>3090.9700000000003</v>
      </c>
      <c r="G43" s="50"/>
      <c r="H43" s="50"/>
      <c r="I43" s="50">
        <v>683.71</v>
      </c>
      <c r="J43" s="50">
        <v>55.84</v>
      </c>
      <c r="K43" s="50"/>
      <c r="L43" s="50">
        <v>55.84</v>
      </c>
      <c r="M43" s="50">
        <v>55.84</v>
      </c>
      <c r="N43" s="50">
        <v>55.84</v>
      </c>
      <c r="O43" s="50">
        <v>55.84</v>
      </c>
      <c r="P43" s="50">
        <v>55.84</v>
      </c>
      <c r="Q43" s="50">
        <v>53.97</v>
      </c>
      <c r="R43" s="50">
        <v>53.97</v>
      </c>
      <c r="S43" s="50">
        <v>107.94</v>
      </c>
      <c r="T43" s="50">
        <v>53.97</v>
      </c>
      <c r="U43" s="50">
        <v>106.41</v>
      </c>
      <c r="V43" s="50">
        <v>99.6</v>
      </c>
      <c r="W43" s="50">
        <v>99.6</v>
      </c>
      <c r="X43" s="50">
        <v>99.6</v>
      </c>
      <c r="Y43" s="50">
        <v>99.6</v>
      </c>
      <c r="Z43" s="50">
        <v>99.6</v>
      </c>
      <c r="AA43" s="50">
        <v>99.6</v>
      </c>
      <c r="AB43" s="50">
        <v>99.6</v>
      </c>
      <c r="AC43" s="50">
        <v>99.6</v>
      </c>
      <c r="AD43" s="50">
        <v>99.6</v>
      </c>
      <c r="AE43" s="47">
        <v>99.6</v>
      </c>
      <c r="AF43" s="47">
        <v>99.6</v>
      </c>
      <c r="AG43" s="47">
        <v>49.8</v>
      </c>
      <c r="AH43" s="47">
        <v>47.38</v>
      </c>
      <c r="AI43" s="47">
        <v>97.18</v>
      </c>
      <c r="AJ43" s="47">
        <v>95.4</v>
      </c>
      <c r="AK43" s="47">
        <v>73.7</v>
      </c>
      <c r="AL43" s="47">
        <v>47.38</v>
      </c>
      <c r="AM43" s="47">
        <v>47.38</v>
      </c>
      <c r="AN43" s="47">
        <v>47.38</v>
      </c>
      <c r="AO43" s="47">
        <v>47.38</v>
      </c>
      <c r="AP43" s="47">
        <v>47.38</v>
      </c>
    </row>
    <row r="44" spans="1:42" s="34" customFormat="1" x14ac:dyDescent="0.25">
      <c r="A44" s="46" t="s">
        <v>32</v>
      </c>
      <c r="B44" s="46" t="s">
        <v>26</v>
      </c>
      <c r="C44" s="47" t="s">
        <v>20</v>
      </c>
      <c r="D44" s="46" t="s">
        <v>26</v>
      </c>
      <c r="E44" s="48" t="s">
        <v>33</v>
      </c>
      <c r="F44" s="49">
        <f t="shared" si="0"/>
        <v>2618.4700000000003</v>
      </c>
      <c r="G44" s="50">
        <v>0</v>
      </c>
      <c r="H44" s="50">
        <v>27.92</v>
      </c>
      <c r="I44" s="50">
        <v>55.84</v>
      </c>
      <c r="J44" s="50">
        <v>77.22</v>
      </c>
      <c r="K44" s="50">
        <v>148.83000000000001</v>
      </c>
      <c r="L44" s="50">
        <v>134.4</v>
      </c>
      <c r="M44" s="50">
        <v>91.45</v>
      </c>
      <c r="N44" s="50">
        <v>127.23</v>
      </c>
      <c r="O44" s="50">
        <v>98.03</v>
      </c>
      <c r="P44" s="50">
        <v>27.92</v>
      </c>
      <c r="Q44" s="50">
        <v>0</v>
      </c>
      <c r="R44" s="50">
        <v>26.98</v>
      </c>
      <c r="S44" s="50">
        <v>0</v>
      </c>
      <c r="T44" s="50">
        <v>0</v>
      </c>
      <c r="U44" s="50">
        <v>0</v>
      </c>
      <c r="V44" s="50">
        <v>0</v>
      </c>
      <c r="W44" s="50">
        <v>0</v>
      </c>
      <c r="X44" s="50">
        <v>0</v>
      </c>
      <c r="Y44" s="50">
        <v>151.96</v>
      </c>
      <c r="Z44" s="50">
        <v>149.4</v>
      </c>
      <c r="AA44" s="50">
        <v>151.96</v>
      </c>
      <c r="AB44" s="50">
        <v>149.4</v>
      </c>
      <c r="AC44" s="50">
        <v>181.18</v>
      </c>
      <c r="AD44" s="50">
        <v>188.8</v>
      </c>
      <c r="AE44" s="47">
        <v>205.6</v>
      </c>
      <c r="AF44" s="47">
        <v>224.63</v>
      </c>
      <c r="AG44" s="47">
        <v>98.949999999999989</v>
      </c>
      <c r="AH44" s="47">
        <v>0</v>
      </c>
      <c r="AI44" s="47">
        <v>0</v>
      </c>
      <c r="AJ44" s="47">
        <v>111.25</v>
      </c>
      <c r="AK44" s="47">
        <v>0</v>
      </c>
      <c r="AL44" s="47">
        <v>0</v>
      </c>
      <c r="AM44" s="47">
        <v>0</v>
      </c>
      <c r="AN44" s="47">
        <v>47.38</v>
      </c>
      <c r="AO44" s="47">
        <v>47.38</v>
      </c>
      <c r="AP44" s="47">
        <v>94.76</v>
      </c>
    </row>
    <row r="45" spans="1:42" s="34" customFormat="1" x14ac:dyDescent="0.25">
      <c r="A45" s="46" t="s">
        <v>32</v>
      </c>
      <c r="B45" s="46" t="s">
        <v>29</v>
      </c>
      <c r="C45" s="47" t="s">
        <v>20</v>
      </c>
      <c r="D45" s="47" t="s">
        <v>20</v>
      </c>
      <c r="E45" s="48" t="s">
        <v>33</v>
      </c>
      <c r="F45" s="49">
        <f t="shared" si="0"/>
        <v>6964376.3600000013</v>
      </c>
      <c r="G45" s="50">
        <v>49625.569999999985</v>
      </c>
      <c r="H45" s="50">
        <v>37946.73000000001</v>
      </c>
      <c r="I45" s="50">
        <v>38273.330000000009</v>
      </c>
      <c r="J45" s="50">
        <v>42298.760000000009</v>
      </c>
      <c r="K45" s="50">
        <v>44232.249999999993</v>
      </c>
      <c r="L45" s="50">
        <v>74993.48000000001</v>
      </c>
      <c r="M45" s="50">
        <v>121417.74</v>
      </c>
      <c r="N45" s="50">
        <v>173707.70999999996</v>
      </c>
      <c r="O45" s="50">
        <v>196350.65000000002</v>
      </c>
      <c r="P45" s="50">
        <v>191603.79</v>
      </c>
      <c r="Q45" s="50">
        <v>200499.61000000004</v>
      </c>
      <c r="R45" s="50">
        <v>211761.31999999995</v>
      </c>
      <c r="S45" s="50">
        <v>232868.25000000003</v>
      </c>
      <c r="T45" s="50">
        <v>223396.16000000003</v>
      </c>
      <c r="U45" s="50">
        <v>224848.33999999994</v>
      </c>
      <c r="V45" s="50">
        <v>244377.58999999997</v>
      </c>
      <c r="W45" s="50">
        <v>249180.03000000009</v>
      </c>
      <c r="X45" s="50">
        <v>264956.13</v>
      </c>
      <c r="Y45" s="50">
        <v>269034.19000000018</v>
      </c>
      <c r="Z45" s="50">
        <v>269412.52</v>
      </c>
      <c r="AA45" s="50">
        <v>237139.0500000001</v>
      </c>
      <c r="AB45" s="50">
        <v>234723.4600000002</v>
      </c>
      <c r="AC45" s="50">
        <v>237366.66000000006</v>
      </c>
      <c r="AD45" s="50">
        <v>241015.80000000002</v>
      </c>
      <c r="AE45" s="47">
        <v>237388.44000000012</v>
      </c>
      <c r="AF45" s="47">
        <v>217143.36000000002</v>
      </c>
      <c r="AG45" s="47">
        <v>230176.75999999992</v>
      </c>
      <c r="AH45" s="47">
        <v>219314.37</v>
      </c>
      <c r="AI45" s="47">
        <v>239917.49000000011</v>
      </c>
      <c r="AJ45" s="47">
        <v>221226.37000000005</v>
      </c>
      <c r="AK45" s="47">
        <v>218085.08000000013</v>
      </c>
      <c r="AL45" s="47">
        <v>227519.43000000017</v>
      </c>
      <c r="AM45" s="47">
        <v>209889.89000000007</v>
      </c>
      <c r="AN45" s="47">
        <v>219367.66000000009</v>
      </c>
      <c r="AO45" s="47">
        <v>211835.21</v>
      </c>
      <c r="AP45" s="47">
        <v>201483.18000000005</v>
      </c>
    </row>
    <row r="46" spans="1:42" s="34" customFormat="1" x14ac:dyDescent="0.25">
      <c r="A46" s="46" t="s">
        <v>32</v>
      </c>
      <c r="B46" s="46" t="s">
        <v>29</v>
      </c>
      <c r="C46" s="47" t="s">
        <v>30</v>
      </c>
      <c r="D46" s="47" t="s">
        <v>30</v>
      </c>
      <c r="E46" s="48" t="s">
        <v>33</v>
      </c>
      <c r="F46" s="49">
        <f t="shared" si="0"/>
        <v>61755.700000000004</v>
      </c>
      <c r="G46" s="50">
        <v>571.18000000000006</v>
      </c>
      <c r="H46" s="50">
        <v>700.7299999999999</v>
      </c>
      <c r="I46" s="50">
        <v>708.58999999999992</v>
      </c>
      <c r="J46" s="50">
        <v>224.86</v>
      </c>
      <c r="K46" s="50">
        <v>202.04</v>
      </c>
      <c r="L46" s="50">
        <v>240.43</v>
      </c>
      <c r="M46" s="50">
        <v>457.53</v>
      </c>
      <c r="N46" s="50">
        <v>1021.73</v>
      </c>
      <c r="O46" s="50">
        <v>1179.8599999999999</v>
      </c>
      <c r="P46" s="50">
        <v>1789.39</v>
      </c>
      <c r="Q46" s="50">
        <v>1852.6</v>
      </c>
      <c r="R46" s="50">
        <v>2186.9899999999998</v>
      </c>
      <c r="S46" s="50">
        <v>2053.58</v>
      </c>
      <c r="T46" s="50">
        <v>2373.48</v>
      </c>
      <c r="U46" s="50">
        <v>2083.3999999999996</v>
      </c>
      <c r="V46" s="50">
        <v>1767.8399999999997</v>
      </c>
      <c r="W46" s="50">
        <v>2685.1099999999997</v>
      </c>
      <c r="X46" s="50">
        <v>2095.15</v>
      </c>
      <c r="Y46" s="50">
        <v>2400.36</v>
      </c>
      <c r="Z46" s="50">
        <v>2503.75</v>
      </c>
      <c r="AA46" s="50">
        <v>2216.36</v>
      </c>
      <c r="AB46" s="50">
        <v>1899.2500000000002</v>
      </c>
      <c r="AC46" s="50">
        <v>2358.86</v>
      </c>
      <c r="AD46" s="50">
        <v>2150.9700000000003</v>
      </c>
      <c r="AE46" s="47">
        <v>2657.0600000000004</v>
      </c>
      <c r="AF46" s="47">
        <v>2131.52</v>
      </c>
      <c r="AG46" s="47">
        <v>2123.56</v>
      </c>
      <c r="AH46" s="47">
        <v>1828.5300000000002</v>
      </c>
      <c r="AI46" s="47">
        <v>1958.3100000000002</v>
      </c>
      <c r="AJ46" s="47">
        <v>1708.2899999999997</v>
      </c>
      <c r="AK46" s="47">
        <v>2009.5400000000002</v>
      </c>
      <c r="AL46" s="47">
        <v>1765.23</v>
      </c>
      <c r="AM46" s="47">
        <v>1955.38</v>
      </c>
      <c r="AN46" s="47">
        <v>2098.83</v>
      </c>
      <c r="AO46" s="47">
        <v>2013.3999999999999</v>
      </c>
      <c r="AP46" s="47">
        <v>1782.0099999999998</v>
      </c>
    </row>
    <row r="47" spans="1:42" s="34" customFormat="1" x14ac:dyDescent="0.25">
      <c r="A47" s="46" t="s">
        <v>32</v>
      </c>
      <c r="B47" s="46" t="s">
        <v>29</v>
      </c>
      <c r="C47" s="47" t="s">
        <v>28</v>
      </c>
      <c r="D47" s="47" t="s">
        <v>28</v>
      </c>
      <c r="E47" s="48" t="s">
        <v>33</v>
      </c>
      <c r="F47" s="49">
        <f t="shared" si="0"/>
        <v>6493.53</v>
      </c>
      <c r="G47" s="50"/>
      <c r="H47" s="50"/>
      <c r="I47" s="50">
        <v>5.19</v>
      </c>
      <c r="J47" s="50">
        <v>30.930000000000003</v>
      </c>
      <c r="K47" s="50">
        <v>36.119999999999997</v>
      </c>
      <c r="L47" s="50">
        <v>122.74999999999999</v>
      </c>
      <c r="M47" s="50">
        <v>150.07</v>
      </c>
      <c r="N47" s="50">
        <v>205.75</v>
      </c>
      <c r="O47" s="50">
        <v>123.66</v>
      </c>
      <c r="P47" s="50">
        <v>225.40999999999997</v>
      </c>
      <c r="Q47" s="50">
        <v>128.61000000000001</v>
      </c>
      <c r="R47" s="50">
        <v>526.20000000000005</v>
      </c>
      <c r="S47" s="50">
        <v>534.91999999999996</v>
      </c>
      <c r="T47" s="50">
        <v>577.84</v>
      </c>
      <c r="U47" s="50">
        <v>529.45999999999992</v>
      </c>
      <c r="V47" s="50">
        <v>418.32000000000005</v>
      </c>
      <c r="W47" s="50">
        <v>167.75</v>
      </c>
      <c r="X47" s="50">
        <v>228.53</v>
      </c>
      <c r="Y47" s="50">
        <v>231.78</v>
      </c>
      <c r="Z47" s="50">
        <v>307.94</v>
      </c>
      <c r="AA47" s="50">
        <v>205.97999999999996</v>
      </c>
      <c r="AB47" s="50">
        <v>168.01</v>
      </c>
      <c r="AC47" s="50">
        <v>174.37</v>
      </c>
      <c r="AD47" s="50">
        <v>132.35000000000002</v>
      </c>
      <c r="AE47" s="47">
        <v>133.30000000000001</v>
      </c>
      <c r="AF47" s="47">
        <v>257.04000000000002</v>
      </c>
      <c r="AG47" s="47">
        <v>108.66</v>
      </c>
      <c r="AH47" s="47">
        <v>147.85000000000002</v>
      </c>
      <c r="AI47" s="47">
        <v>99.16</v>
      </c>
      <c r="AJ47" s="47">
        <v>199.49</v>
      </c>
      <c r="AK47" s="47">
        <v>50.31</v>
      </c>
      <c r="AL47" s="47">
        <v>55.48</v>
      </c>
      <c r="AM47" s="47">
        <v>52.93</v>
      </c>
      <c r="AN47" s="47">
        <v>47.63</v>
      </c>
      <c r="AO47" s="47">
        <v>56.760000000000005</v>
      </c>
      <c r="AP47" s="47">
        <v>52.98</v>
      </c>
    </row>
    <row r="48" spans="1:42" s="34" customFormat="1" x14ac:dyDescent="0.25">
      <c r="A48" s="46" t="s">
        <v>32</v>
      </c>
      <c r="B48" s="46" t="s">
        <v>31</v>
      </c>
      <c r="C48" s="47" t="s">
        <v>20</v>
      </c>
      <c r="D48" s="47" t="s">
        <v>20</v>
      </c>
      <c r="E48" s="48" t="s">
        <v>33</v>
      </c>
      <c r="F48" s="49">
        <f t="shared" si="0"/>
        <v>493049.77</v>
      </c>
      <c r="G48" s="50">
        <v>558.4000000000002</v>
      </c>
      <c r="H48" s="50">
        <v>617.73000000000025</v>
      </c>
      <c r="I48" s="50">
        <v>506.05000000000013</v>
      </c>
      <c r="J48" s="50">
        <v>390.88000000000011</v>
      </c>
      <c r="K48" s="50">
        <v>503.78000000000009</v>
      </c>
      <c r="L48" s="50">
        <v>618.54000000000008</v>
      </c>
      <c r="M48" s="50">
        <v>1480.3700000000001</v>
      </c>
      <c r="N48" s="50">
        <v>2156.0899999999997</v>
      </c>
      <c r="O48" s="50">
        <v>2284.19</v>
      </c>
      <c r="P48" s="50">
        <v>1870.17</v>
      </c>
      <c r="Q48" s="50">
        <v>1887.2200000000005</v>
      </c>
      <c r="R48" s="50">
        <v>2216.8900000000003</v>
      </c>
      <c r="S48" s="50">
        <v>2085.6800000000003</v>
      </c>
      <c r="T48" s="50">
        <v>1020.9700000000003</v>
      </c>
      <c r="U48" s="50">
        <v>1214.49</v>
      </c>
      <c r="V48" s="50">
        <v>1547.9099999999999</v>
      </c>
      <c r="W48" s="50">
        <v>2179.4199999999996</v>
      </c>
      <c r="X48" s="50">
        <v>2462.2199999999998</v>
      </c>
      <c r="Y48" s="50">
        <v>3072.3</v>
      </c>
      <c r="Z48" s="50">
        <v>1216.3699999999999</v>
      </c>
      <c r="AA48" s="50">
        <v>27558.839999999993</v>
      </c>
      <c r="AB48" s="50">
        <v>30183.32</v>
      </c>
      <c r="AC48" s="50">
        <v>29908.37</v>
      </c>
      <c r="AD48" s="50">
        <v>29004.11</v>
      </c>
      <c r="AE48" s="47">
        <v>32486.53</v>
      </c>
      <c r="AF48" s="47">
        <v>31774.739999999994</v>
      </c>
      <c r="AG48" s="47">
        <v>32821.670000000006</v>
      </c>
      <c r="AH48" s="47">
        <v>27165.989999999998</v>
      </c>
      <c r="AI48" s="47">
        <v>25759.74</v>
      </c>
      <c r="AJ48" s="47">
        <v>28046.030000000002</v>
      </c>
      <c r="AK48" s="47">
        <v>28062.680000000008</v>
      </c>
      <c r="AL48" s="47">
        <v>34566.159999999996</v>
      </c>
      <c r="AM48" s="47">
        <v>25883.510000000006</v>
      </c>
      <c r="AN48" s="47">
        <v>26861.540000000008</v>
      </c>
      <c r="AO48" s="47">
        <v>26734.18</v>
      </c>
      <c r="AP48" s="47">
        <v>26342.69</v>
      </c>
    </row>
    <row r="49" spans="1:42" s="34" customFormat="1" x14ac:dyDescent="0.25">
      <c r="A49" s="46" t="s">
        <v>18</v>
      </c>
      <c r="B49" s="46" t="s">
        <v>19</v>
      </c>
      <c r="C49" s="47" t="s">
        <v>20</v>
      </c>
      <c r="D49" s="47" t="s">
        <v>20</v>
      </c>
      <c r="E49" s="53" t="s">
        <v>34</v>
      </c>
      <c r="F49" s="49">
        <f t="shared" si="0"/>
        <v>43879537.93999999</v>
      </c>
      <c r="G49" s="49">
        <f t="shared" ref="G49:AP55" si="1">G3+G26</f>
        <v>10786566.09</v>
      </c>
      <c r="H49" s="49">
        <f t="shared" si="1"/>
        <v>5362846.0800000019</v>
      </c>
      <c r="I49" s="49">
        <f t="shared" si="1"/>
        <v>3987324.1900000013</v>
      </c>
      <c r="J49" s="49">
        <f t="shared" si="1"/>
        <v>3302522.1600000006</v>
      </c>
      <c r="K49" s="49">
        <f t="shared" si="1"/>
        <v>2986299.870000001</v>
      </c>
      <c r="L49" s="49">
        <f t="shared" si="1"/>
        <v>3312261.0899999994</v>
      </c>
      <c r="M49" s="49">
        <f t="shared" si="1"/>
        <v>2572377.2200000007</v>
      </c>
      <c r="N49" s="49">
        <f t="shared" si="1"/>
        <v>1631758.94</v>
      </c>
      <c r="O49" s="49">
        <f t="shared" si="1"/>
        <v>1050668.0899999999</v>
      </c>
      <c r="P49" s="49">
        <f t="shared" si="1"/>
        <v>830311.39999999991</v>
      </c>
      <c r="Q49" s="49">
        <f t="shared" si="1"/>
        <v>686935.09000000008</v>
      </c>
      <c r="R49" s="49">
        <f t="shared" si="1"/>
        <v>639368.65000000014</v>
      </c>
      <c r="S49" s="49">
        <f t="shared" si="1"/>
        <v>526365.98</v>
      </c>
      <c r="T49" s="49">
        <f t="shared" si="1"/>
        <v>498301.42000000004</v>
      </c>
      <c r="U49" s="49">
        <f t="shared" si="1"/>
        <v>488398.74000000005</v>
      </c>
      <c r="V49" s="49">
        <f t="shared" si="1"/>
        <v>376586.83000000007</v>
      </c>
      <c r="W49" s="49">
        <f t="shared" si="1"/>
        <v>358733.33000000007</v>
      </c>
      <c r="X49" s="49">
        <f t="shared" si="1"/>
        <v>377832.30999999994</v>
      </c>
      <c r="Y49" s="49">
        <f t="shared" si="1"/>
        <v>334016.61999999988</v>
      </c>
      <c r="Z49" s="49">
        <f t="shared" si="1"/>
        <v>294756.66000000003</v>
      </c>
      <c r="AA49" s="49">
        <f t="shared" si="1"/>
        <v>264115.94</v>
      </c>
      <c r="AB49" s="49">
        <f t="shared" si="1"/>
        <v>264254.90999999997</v>
      </c>
      <c r="AC49" s="49">
        <f t="shared" si="1"/>
        <v>255468.93</v>
      </c>
      <c r="AD49" s="49">
        <f t="shared" si="1"/>
        <v>232017.91000000003</v>
      </c>
      <c r="AE49" s="49">
        <f t="shared" si="1"/>
        <v>215416.31000000008</v>
      </c>
      <c r="AF49" s="49">
        <f t="shared" si="1"/>
        <v>212114.93000000008</v>
      </c>
      <c r="AG49" s="49">
        <f t="shared" si="1"/>
        <v>203484.30000000005</v>
      </c>
      <c r="AH49" s="49">
        <f t="shared" si="1"/>
        <v>191571.5</v>
      </c>
      <c r="AI49" s="49">
        <f t="shared" si="1"/>
        <v>186516.43000000005</v>
      </c>
      <c r="AJ49" s="49">
        <f t="shared" si="1"/>
        <v>199715.27000000005</v>
      </c>
      <c r="AK49" s="49">
        <f t="shared" si="1"/>
        <v>234744.27000000002</v>
      </c>
      <c r="AL49" s="49">
        <f t="shared" si="1"/>
        <v>187964.22000000003</v>
      </c>
      <c r="AM49" s="49">
        <f t="shared" si="1"/>
        <v>192634.41</v>
      </c>
      <c r="AN49" s="49">
        <f t="shared" si="1"/>
        <v>200640.00000000003</v>
      </c>
      <c r="AO49" s="49">
        <f t="shared" si="1"/>
        <v>223107.89</v>
      </c>
      <c r="AP49" s="49">
        <f t="shared" si="1"/>
        <v>211539.96</v>
      </c>
    </row>
    <row r="50" spans="1:42" s="34" customFormat="1" x14ac:dyDescent="0.25">
      <c r="A50" s="46" t="s">
        <v>18</v>
      </c>
      <c r="B50" s="46" t="s">
        <v>19</v>
      </c>
      <c r="C50" s="47" t="s">
        <v>22</v>
      </c>
      <c r="D50" s="47" t="s">
        <v>22</v>
      </c>
      <c r="E50" s="53" t="s">
        <v>34</v>
      </c>
      <c r="F50" s="49">
        <f t="shared" si="0"/>
        <v>177314.56000000008</v>
      </c>
      <c r="G50" s="49">
        <f t="shared" si="1"/>
        <v>84630.340000000026</v>
      </c>
      <c r="H50" s="49">
        <f t="shared" si="1"/>
        <v>26144.920000000006</v>
      </c>
      <c r="I50" s="49">
        <f t="shared" si="1"/>
        <v>16735.510000000009</v>
      </c>
      <c r="J50" s="49">
        <f t="shared" si="1"/>
        <v>13416.130000000001</v>
      </c>
      <c r="K50" s="49">
        <f t="shared" si="1"/>
        <v>11775.330000000002</v>
      </c>
      <c r="L50" s="49">
        <f t="shared" si="1"/>
        <v>9469.5499999999993</v>
      </c>
      <c r="M50" s="49">
        <f t="shared" si="1"/>
        <v>7119.8399999999992</v>
      </c>
      <c r="N50" s="49">
        <f t="shared" si="1"/>
        <v>2536.52</v>
      </c>
      <c r="O50" s="49">
        <f t="shared" si="1"/>
        <v>1437.3200000000002</v>
      </c>
      <c r="P50" s="49">
        <f t="shared" si="1"/>
        <v>816.6</v>
      </c>
      <c r="Q50" s="49">
        <f t="shared" si="1"/>
        <v>516.54999999999995</v>
      </c>
      <c r="R50" s="49">
        <f t="shared" si="1"/>
        <v>458.4</v>
      </c>
      <c r="S50" s="49">
        <f t="shared" si="1"/>
        <v>321.45999999999998</v>
      </c>
      <c r="T50" s="49">
        <f t="shared" si="1"/>
        <v>353.30999999999995</v>
      </c>
      <c r="U50" s="49">
        <f t="shared" si="1"/>
        <v>309.21999999999997</v>
      </c>
      <c r="V50" s="49">
        <f t="shared" si="1"/>
        <v>246.6</v>
      </c>
      <c r="W50" s="49">
        <f t="shared" si="1"/>
        <v>197.26</v>
      </c>
      <c r="X50" s="49">
        <f t="shared" si="1"/>
        <v>133.29</v>
      </c>
      <c r="Y50" s="49">
        <f t="shared" si="1"/>
        <v>69.319999999999993</v>
      </c>
      <c r="Z50" s="49">
        <f t="shared" si="1"/>
        <v>69.319999999999993</v>
      </c>
      <c r="AA50" s="49">
        <f t="shared" si="1"/>
        <v>71.72</v>
      </c>
      <c r="AB50" s="49">
        <f t="shared" si="1"/>
        <v>71.72</v>
      </c>
      <c r="AC50" s="49">
        <f t="shared" si="1"/>
        <v>69.319999999999993</v>
      </c>
      <c r="AD50" s="49">
        <f t="shared" si="1"/>
        <v>69.319999999999993</v>
      </c>
      <c r="AE50" s="49">
        <f t="shared" si="1"/>
        <v>69.319999999999993</v>
      </c>
      <c r="AF50" s="49">
        <f t="shared" si="1"/>
        <v>69.319999999999993</v>
      </c>
      <c r="AG50" s="49">
        <f t="shared" si="1"/>
        <v>67.73</v>
      </c>
      <c r="AH50" s="49">
        <f t="shared" si="1"/>
        <v>69.319999999999993</v>
      </c>
      <c r="AI50" s="49">
        <f t="shared" si="1"/>
        <v>0</v>
      </c>
      <c r="AJ50" s="49">
        <f t="shared" si="1"/>
        <v>0</v>
      </c>
      <c r="AK50" s="49">
        <f t="shared" si="1"/>
        <v>0</v>
      </c>
      <c r="AL50" s="49">
        <f t="shared" si="1"/>
        <v>0</v>
      </c>
      <c r="AM50" s="49">
        <f t="shared" si="1"/>
        <v>0</v>
      </c>
      <c r="AN50" s="49">
        <f t="shared" si="1"/>
        <v>0</v>
      </c>
      <c r="AO50" s="49">
        <f t="shared" si="1"/>
        <v>0</v>
      </c>
      <c r="AP50" s="49">
        <f t="shared" si="1"/>
        <v>0</v>
      </c>
    </row>
    <row r="51" spans="1:42" s="34" customFormat="1" x14ac:dyDescent="0.25">
      <c r="A51" s="46" t="s">
        <v>18</v>
      </c>
      <c r="B51" s="46" t="s">
        <v>23</v>
      </c>
      <c r="C51" s="47" t="s">
        <v>20</v>
      </c>
      <c r="D51" s="47" t="s">
        <v>20</v>
      </c>
      <c r="E51" s="53" t="s">
        <v>34</v>
      </c>
      <c r="F51" s="49">
        <f t="shared" si="0"/>
        <v>2078404.2599999993</v>
      </c>
      <c r="G51" s="49">
        <f t="shared" si="1"/>
        <v>698387.96999999927</v>
      </c>
      <c r="H51" s="49">
        <f t="shared" si="1"/>
        <v>316258.29999999981</v>
      </c>
      <c r="I51" s="49">
        <f t="shared" si="1"/>
        <v>173171.76000000004</v>
      </c>
      <c r="J51" s="49">
        <f t="shared" si="1"/>
        <v>137375.93000000005</v>
      </c>
      <c r="K51" s="49">
        <f t="shared" si="1"/>
        <v>135992.12</v>
      </c>
      <c r="L51" s="49">
        <f t="shared" si="1"/>
        <v>161633.10000000012</v>
      </c>
      <c r="M51" s="49">
        <f t="shared" si="1"/>
        <v>116204.83000000003</v>
      </c>
      <c r="N51" s="49">
        <f t="shared" si="1"/>
        <v>44171.37999999999</v>
      </c>
      <c r="O51" s="49">
        <f t="shared" si="1"/>
        <v>25051.77</v>
      </c>
      <c r="P51" s="49">
        <f t="shared" si="1"/>
        <v>23364.219999999998</v>
      </c>
      <c r="Q51" s="49">
        <f t="shared" si="1"/>
        <v>18751.78</v>
      </c>
      <c r="R51" s="49">
        <f t="shared" si="1"/>
        <v>15261.759999999998</v>
      </c>
      <c r="S51" s="49">
        <f t="shared" si="1"/>
        <v>17343.32</v>
      </c>
      <c r="T51" s="49">
        <f t="shared" si="1"/>
        <v>12251.220000000001</v>
      </c>
      <c r="U51" s="49">
        <f t="shared" si="1"/>
        <v>8964.59</v>
      </c>
      <c r="V51" s="49">
        <f t="shared" si="1"/>
        <v>6177.08</v>
      </c>
      <c r="W51" s="49">
        <f t="shared" si="1"/>
        <v>7047.13</v>
      </c>
      <c r="X51" s="49">
        <f t="shared" si="1"/>
        <v>8050.99</v>
      </c>
      <c r="Y51" s="49">
        <f t="shared" si="1"/>
        <v>6584.7000000000007</v>
      </c>
      <c r="Z51" s="49">
        <f t="shared" si="1"/>
        <v>6044.41</v>
      </c>
      <c r="AA51" s="49">
        <f t="shared" si="1"/>
        <v>5455.4600000000009</v>
      </c>
      <c r="AB51" s="49">
        <f t="shared" si="1"/>
        <v>5846.75</v>
      </c>
      <c r="AC51" s="49">
        <f t="shared" si="1"/>
        <v>4435.08</v>
      </c>
      <c r="AD51" s="49">
        <f t="shared" si="1"/>
        <v>4632.17</v>
      </c>
      <c r="AE51" s="49">
        <f t="shared" si="1"/>
        <v>9389.1</v>
      </c>
      <c r="AF51" s="49">
        <f t="shared" si="1"/>
        <v>14508.739999999998</v>
      </c>
      <c r="AG51" s="49">
        <f t="shared" si="1"/>
        <v>9832.43</v>
      </c>
      <c r="AH51" s="49">
        <f t="shared" si="1"/>
        <v>15249.86</v>
      </c>
      <c r="AI51" s="49">
        <f t="shared" si="1"/>
        <v>6920.34</v>
      </c>
      <c r="AJ51" s="49">
        <f t="shared" si="1"/>
        <v>5821.6100000000006</v>
      </c>
      <c r="AK51" s="49">
        <f t="shared" si="1"/>
        <v>10176.23</v>
      </c>
      <c r="AL51" s="49">
        <f t="shared" si="1"/>
        <v>9104.92</v>
      </c>
      <c r="AM51" s="49">
        <f t="shared" si="1"/>
        <v>13452.28</v>
      </c>
      <c r="AN51" s="49">
        <f t="shared" si="1"/>
        <v>7730.33</v>
      </c>
      <c r="AO51" s="49">
        <f t="shared" si="1"/>
        <v>9533.9500000000007</v>
      </c>
      <c r="AP51" s="49">
        <f t="shared" si="1"/>
        <v>8226.6500000000015</v>
      </c>
    </row>
    <row r="52" spans="1:42" s="34" customFormat="1" x14ac:dyDescent="0.25">
      <c r="A52" s="46" t="s">
        <v>18</v>
      </c>
      <c r="B52" s="46" t="s">
        <v>24</v>
      </c>
      <c r="C52" s="47" t="s">
        <v>20</v>
      </c>
      <c r="D52" s="46" t="s">
        <v>24</v>
      </c>
      <c r="E52" s="53" t="s">
        <v>34</v>
      </c>
      <c r="F52" s="49">
        <f t="shared" si="0"/>
        <v>788350.87999999989</v>
      </c>
      <c r="G52" s="49">
        <f t="shared" si="1"/>
        <v>441197.74</v>
      </c>
      <c r="H52" s="49">
        <f t="shared" si="1"/>
        <v>112613.15</v>
      </c>
      <c r="I52" s="49">
        <f t="shared" si="1"/>
        <v>120372.32999999999</v>
      </c>
      <c r="J52" s="49">
        <f t="shared" si="1"/>
        <v>107903.95999999999</v>
      </c>
      <c r="K52" s="49">
        <f t="shared" si="1"/>
        <v>0</v>
      </c>
      <c r="L52" s="49">
        <f t="shared" si="1"/>
        <v>0</v>
      </c>
      <c r="M52" s="49">
        <f t="shared" si="1"/>
        <v>6263.7000000000007</v>
      </c>
      <c r="N52" s="49">
        <f t="shared" si="1"/>
        <v>0</v>
      </c>
      <c r="O52" s="49">
        <f t="shared" si="1"/>
        <v>0</v>
      </c>
      <c r="P52" s="49">
        <f t="shared" si="1"/>
        <v>0</v>
      </c>
      <c r="Q52" s="49">
        <f t="shared" si="1"/>
        <v>0</v>
      </c>
      <c r="R52" s="49">
        <f t="shared" si="1"/>
        <v>0</v>
      </c>
      <c r="S52" s="49">
        <f t="shared" si="1"/>
        <v>0</v>
      </c>
      <c r="T52" s="49">
        <f t="shared" si="1"/>
        <v>0</v>
      </c>
      <c r="U52" s="49">
        <f t="shared" si="1"/>
        <v>0</v>
      </c>
      <c r="V52" s="49">
        <f t="shared" si="1"/>
        <v>0</v>
      </c>
      <c r="W52" s="49">
        <f t="shared" si="1"/>
        <v>0</v>
      </c>
      <c r="X52" s="49">
        <f t="shared" si="1"/>
        <v>0</v>
      </c>
      <c r="Y52" s="49">
        <f t="shared" si="1"/>
        <v>0</v>
      </c>
      <c r="Z52" s="49">
        <f t="shared" si="1"/>
        <v>0</v>
      </c>
      <c r="AA52" s="49">
        <f t="shared" si="1"/>
        <v>0</v>
      </c>
      <c r="AB52" s="49">
        <f t="shared" si="1"/>
        <v>0</v>
      </c>
      <c r="AC52" s="49">
        <f t="shared" si="1"/>
        <v>0</v>
      </c>
      <c r="AD52" s="49">
        <f t="shared" si="1"/>
        <v>0</v>
      </c>
      <c r="AE52" s="49">
        <f t="shared" si="1"/>
        <v>0</v>
      </c>
      <c r="AF52" s="49">
        <f t="shared" si="1"/>
        <v>0</v>
      </c>
      <c r="AG52" s="49">
        <f t="shared" si="1"/>
        <v>0</v>
      </c>
      <c r="AH52" s="49">
        <f t="shared" si="1"/>
        <v>0</v>
      </c>
      <c r="AI52" s="49">
        <f t="shared" si="1"/>
        <v>0</v>
      </c>
      <c r="AJ52" s="49">
        <f t="shared" si="1"/>
        <v>0</v>
      </c>
      <c r="AK52" s="49">
        <f t="shared" si="1"/>
        <v>0</v>
      </c>
      <c r="AL52" s="49">
        <f t="shared" si="1"/>
        <v>0</v>
      </c>
      <c r="AM52" s="49">
        <f t="shared" si="1"/>
        <v>0</v>
      </c>
      <c r="AN52" s="49">
        <f t="shared" si="1"/>
        <v>0</v>
      </c>
      <c r="AO52" s="49">
        <f t="shared" si="1"/>
        <v>0</v>
      </c>
      <c r="AP52" s="49">
        <f t="shared" si="1"/>
        <v>0</v>
      </c>
    </row>
    <row r="53" spans="1:42" s="34" customFormat="1" x14ac:dyDescent="0.25">
      <c r="A53" s="46" t="s">
        <v>18</v>
      </c>
      <c r="B53" s="46" t="s">
        <v>25</v>
      </c>
      <c r="C53" s="47" t="s">
        <v>20</v>
      </c>
      <c r="D53" s="46" t="s">
        <v>25</v>
      </c>
      <c r="E53" s="53" t="s">
        <v>34</v>
      </c>
      <c r="F53" s="49">
        <f t="shared" si="0"/>
        <v>426402.25000000006</v>
      </c>
      <c r="G53" s="49">
        <f t="shared" si="1"/>
        <v>61496.010000000024</v>
      </c>
      <c r="H53" s="49">
        <f t="shared" si="1"/>
        <v>16484.469999999998</v>
      </c>
      <c r="I53" s="49">
        <f t="shared" si="1"/>
        <v>12825.070000000003</v>
      </c>
      <c r="J53" s="49">
        <f t="shared" si="1"/>
        <v>15024</v>
      </c>
      <c r="K53" s="49">
        <f t="shared" si="1"/>
        <v>14298.34</v>
      </c>
      <c r="L53" s="49">
        <f t="shared" si="1"/>
        <v>10491.080000000004</v>
      </c>
      <c r="M53" s="49">
        <f t="shared" si="1"/>
        <v>14107.509999999998</v>
      </c>
      <c r="N53" s="49">
        <f t="shared" si="1"/>
        <v>11544.23</v>
      </c>
      <c r="O53" s="49">
        <f t="shared" si="1"/>
        <v>7972.4500000000025</v>
      </c>
      <c r="P53" s="49">
        <f t="shared" si="1"/>
        <v>4501.0100000000011</v>
      </c>
      <c r="Q53" s="49">
        <f t="shared" si="1"/>
        <v>36743.25</v>
      </c>
      <c r="R53" s="49">
        <f t="shared" si="1"/>
        <v>37464.93</v>
      </c>
      <c r="S53" s="49">
        <f t="shared" si="1"/>
        <v>1044.4000000000001</v>
      </c>
      <c r="T53" s="49">
        <f t="shared" si="1"/>
        <v>2694.2200000000003</v>
      </c>
      <c r="U53" s="49">
        <f t="shared" si="1"/>
        <v>1626.4200000000003</v>
      </c>
      <c r="V53" s="49">
        <f t="shared" si="1"/>
        <v>946.71999999999991</v>
      </c>
      <c r="W53" s="49">
        <f t="shared" si="1"/>
        <v>3515.5</v>
      </c>
      <c r="X53" s="49">
        <f t="shared" si="1"/>
        <v>1154.4000000000001</v>
      </c>
      <c r="Y53" s="49">
        <f t="shared" si="1"/>
        <v>961.12000000000012</v>
      </c>
      <c r="Z53" s="49">
        <f t="shared" si="1"/>
        <v>474.40999999999997</v>
      </c>
      <c r="AA53" s="49">
        <f t="shared" si="1"/>
        <v>519.82000000000005</v>
      </c>
      <c r="AB53" s="49">
        <f t="shared" si="1"/>
        <v>754.22</v>
      </c>
      <c r="AC53" s="49">
        <f t="shared" si="1"/>
        <v>1730.8899999999999</v>
      </c>
      <c r="AD53" s="49">
        <f t="shared" si="1"/>
        <v>949.91</v>
      </c>
      <c r="AE53" s="49">
        <f t="shared" si="1"/>
        <v>330.63</v>
      </c>
      <c r="AF53" s="49">
        <f t="shared" si="1"/>
        <v>12830.01</v>
      </c>
      <c r="AG53" s="49">
        <f t="shared" si="1"/>
        <v>20734.2</v>
      </c>
      <c r="AH53" s="49">
        <f t="shared" si="1"/>
        <v>16337.579999999998</v>
      </c>
      <c r="AI53" s="49">
        <f t="shared" si="1"/>
        <v>14077.779999999999</v>
      </c>
      <c r="AJ53" s="49">
        <f t="shared" si="1"/>
        <v>13718.86</v>
      </c>
      <c r="AK53" s="49">
        <f t="shared" si="1"/>
        <v>14255.79</v>
      </c>
      <c r="AL53" s="49">
        <f t="shared" si="1"/>
        <v>17106.339999999997</v>
      </c>
      <c r="AM53" s="49">
        <f t="shared" si="1"/>
        <v>16940.66</v>
      </c>
      <c r="AN53" s="49">
        <f t="shared" si="1"/>
        <v>11891.39</v>
      </c>
      <c r="AO53" s="49">
        <f t="shared" si="1"/>
        <v>12387.25</v>
      </c>
      <c r="AP53" s="49">
        <f t="shared" si="1"/>
        <v>16467.379999999997</v>
      </c>
    </row>
    <row r="54" spans="1:42" s="34" customFormat="1" x14ac:dyDescent="0.25">
      <c r="A54" s="46" t="s">
        <v>18</v>
      </c>
      <c r="B54" s="46" t="s">
        <v>26</v>
      </c>
      <c r="C54" s="47" t="s">
        <v>20</v>
      </c>
      <c r="D54" s="46" t="s">
        <v>26</v>
      </c>
      <c r="E54" s="53" t="s">
        <v>34</v>
      </c>
      <c r="F54" s="49">
        <f t="shared" si="0"/>
        <v>15959825.91</v>
      </c>
      <c r="G54" s="49">
        <f t="shared" si="1"/>
        <v>1062685.0399999996</v>
      </c>
      <c r="H54" s="49">
        <f t="shared" si="1"/>
        <v>578514.23</v>
      </c>
      <c r="I54" s="49">
        <f t="shared" si="1"/>
        <v>431290.06000000006</v>
      </c>
      <c r="J54" s="49">
        <f t="shared" si="1"/>
        <v>489024.36</v>
      </c>
      <c r="K54" s="49">
        <f t="shared" si="1"/>
        <v>490205.43000000011</v>
      </c>
      <c r="L54" s="49">
        <f t="shared" si="1"/>
        <v>626893.76</v>
      </c>
      <c r="M54" s="49">
        <f t="shared" si="1"/>
        <v>484157.27000000008</v>
      </c>
      <c r="N54" s="49">
        <f t="shared" si="1"/>
        <v>455095.75</v>
      </c>
      <c r="O54" s="49">
        <f t="shared" si="1"/>
        <v>642840.06000000006</v>
      </c>
      <c r="P54" s="49">
        <f t="shared" si="1"/>
        <v>700696.29</v>
      </c>
      <c r="Q54" s="49">
        <f t="shared" si="1"/>
        <v>674120.02</v>
      </c>
      <c r="R54" s="49">
        <f t="shared" si="1"/>
        <v>660374.3600000001</v>
      </c>
      <c r="S54" s="49">
        <f t="shared" si="1"/>
        <v>610128.46</v>
      </c>
      <c r="T54" s="49">
        <f t="shared" si="1"/>
        <v>559200.13</v>
      </c>
      <c r="U54" s="49">
        <f t="shared" si="1"/>
        <v>529302.18000000005</v>
      </c>
      <c r="V54" s="49">
        <f t="shared" si="1"/>
        <v>468213.93999999994</v>
      </c>
      <c r="W54" s="49">
        <f t="shared" si="1"/>
        <v>493260.05</v>
      </c>
      <c r="X54" s="49">
        <f t="shared" si="1"/>
        <v>575262.06999999995</v>
      </c>
      <c r="Y54" s="49">
        <f t="shared" si="1"/>
        <v>512952.66000000003</v>
      </c>
      <c r="Z54" s="49">
        <f t="shared" si="1"/>
        <v>491576.54000000004</v>
      </c>
      <c r="AA54" s="49">
        <f t="shared" si="1"/>
        <v>529969.59</v>
      </c>
      <c r="AB54" s="49">
        <f t="shared" si="1"/>
        <v>529364.03</v>
      </c>
      <c r="AC54" s="49">
        <f t="shared" si="1"/>
        <v>491045.95999999996</v>
      </c>
      <c r="AD54" s="49">
        <f t="shared" si="1"/>
        <v>562321.64</v>
      </c>
      <c r="AE54" s="49">
        <f t="shared" si="1"/>
        <v>436784.37</v>
      </c>
      <c r="AF54" s="49">
        <f t="shared" si="1"/>
        <v>402865.81999999995</v>
      </c>
      <c r="AG54" s="49">
        <f t="shared" si="1"/>
        <v>506755.49000000005</v>
      </c>
      <c r="AH54" s="49">
        <f t="shared" si="1"/>
        <v>91629.439999999988</v>
      </c>
      <c r="AI54" s="49">
        <f t="shared" si="1"/>
        <v>80005.37</v>
      </c>
      <c r="AJ54" s="49">
        <f t="shared" si="1"/>
        <v>102745.34</v>
      </c>
      <c r="AK54" s="49">
        <f t="shared" si="1"/>
        <v>104790.82</v>
      </c>
      <c r="AL54" s="49">
        <f t="shared" si="1"/>
        <v>94840.73000000001</v>
      </c>
      <c r="AM54" s="49">
        <f t="shared" si="1"/>
        <v>106828.46999999999</v>
      </c>
      <c r="AN54" s="49">
        <f t="shared" si="1"/>
        <v>126618.04000000001</v>
      </c>
      <c r="AO54" s="49">
        <f t="shared" si="1"/>
        <v>131961.11000000002</v>
      </c>
      <c r="AP54" s="49">
        <f t="shared" si="1"/>
        <v>125507.03</v>
      </c>
    </row>
    <row r="55" spans="1:42" s="34" customFormat="1" x14ac:dyDescent="0.25">
      <c r="A55" s="46" t="s">
        <v>18</v>
      </c>
      <c r="B55" s="46" t="s">
        <v>26</v>
      </c>
      <c r="C55" s="47" t="s">
        <v>27</v>
      </c>
      <c r="D55" s="46" t="s">
        <v>26</v>
      </c>
      <c r="E55" s="53" t="s">
        <v>34</v>
      </c>
      <c r="F55" s="49">
        <f t="shared" si="0"/>
        <v>23585.140000000003</v>
      </c>
      <c r="G55" s="49">
        <f t="shared" si="1"/>
        <v>125.64</v>
      </c>
      <c r="H55" s="49">
        <f t="shared" si="1"/>
        <v>0</v>
      </c>
      <c r="I55" s="49">
        <f t="shared" si="1"/>
        <v>0</v>
      </c>
      <c r="J55" s="49">
        <f t="shared" si="1"/>
        <v>0</v>
      </c>
      <c r="K55" s="49">
        <f t="shared" si="1"/>
        <v>532.19000000000005</v>
      </c>
      <c r="L55" s="49">
        <f t="shared" si="1"/>
        <v>532.19000000000005</v>
      </c>
      <c r="M55" s="49">
        <f t="shared" si="1"/>
        <v>125.64</v>
      </c>
      <c r="N55" s="49">
        <f t="shared" si="1"/>
        <v>532.19000000000005</v>
      </c>
      <c r="O55" s="49">
        <f t="shared" si="1"/>
        <v>278.95999999999998</v>
      </c>
      <c r="P55" s="49">
        <f t="shared" si="1"/>
        <v>793.69</v>
      </c>
      <c r="Q55" s="49">
        <f t="shared" si="1"/>
        <v>121.42999999999999</v>
      </c>
      <c r="R55" s="49">
        <f t="shared" si="1"/>
        <v>632.92000000000007</v>
      </c>
      <c r="S55" s="49">
        <f t="shared" si="1"/>
        <v>632.92000000000007</v>
      </c>
      <c r="T55" s="49">
        <f t="shared" si="1"/>
        <v>632.92000000000007</v>
      </c>
      <c r="U55" s="49">
        <f t="shared" si="1"/>
        <v>571.73</v>
      </c>
      <c r="V55" s="49">
        <f t="shared" si="1"/>
        <v>635.04</v>
      </c>
      <c r="W55" s="49">
        <f t="shared" si="1"/>
        <v>474.66999999999996</v>
      </c>
      <c r="X55" s="49">
        <f t="shared" si="1"/>
        <v>511.12</v>
      </c>
      <c r="Y55" s="49">
        <f t="shared" si="1"/>
        <v>1474.2</v>
      </c>
      <c r="Z55" s="49">
        <f t="shared" si="1"/>
        <v>2084.6800000000003</v>
      </c>
      <c r="AA55" s="49">
        <f t="shared" si="1"/>
        <v>2113.84</v>
      </c>
      <c r="AB55" s="49">
        <f t="shared" si="1"/>
        <v>1479.6100000000001</v>
      </c>
      <c r="AC55" s="49">
        <f t="shared" si="1"/>
        <v>1931.59</v>
      </c>
      <c r="AD55" s="49">
        <f t="shared" si="1"/>
        <v>2317.9499999999998</v>
      </c>
      <c r="AE55" s="49">
        <f t="shared" si="1"/>
        <v>1720.1799999999998</v>
      </c>
      <c r="AF55" s="49">
        <f t="shared" si="1"/>
        <v>1603.54</v>
      </c>
      <c r="AG55" s="49">
        <f t="shared" si="1"/>
        <v>1726.3</v>
      </c>
      <c r="AH55" s="49">
        <f t="shared" si="1"/>
        <v>0</v>
      </c>
      <c r="AI55" s="49">
        <f t="shared" si="1"/>
        <v>0</v>
      </c>
      <c r="AJ55" s="49">
        <f t="shared" si="1"/>
        <v>0</v>
      </c>
      <c r="AK55" s="49">
        <f t="shared" si="1"/>
        <v>0</v>
      </c>
      <c r="AL55" s="49">
        <f t="shared" si="1"/>
        <v>0</v>
      </c>
      <c r="AM55" s="49">
        <f t="shared" si="1"/>
        <v>0</v>
      </c>
      <c r="AN55" s="49">
        <f t="shared" si="1"/>
        <v>0</v>
      </c>
      <c r="AO55" s="49">
        <f t="shared" si="1"/>
        <v>0</v>
      </c>
      <c r="AP55" s="49">
        <f t="shared" si="1"/>
        <v>0</v>
      </c>
    </row>
    <row r="56" spans="1:42" s="34" customFormat="1" x14ac:dyDescent="0.25">
      <c r="A56" s="46" t="s">
        <v>18</v>
      </c>
      <c r="B56" s="46" t="s">
        <v>26</v>
      </c>
      <c r="C56" s="47" t="s">
        <v>22</v>
      </c>
      <c r="D56" s="46" t="s">
        <v>26</v>
      </c>
      <c r="E56" s="53" t="s">
        <v>34</v>
      </c>
      <c r="F56" s="49">
        <f t="shared" si="0"/>
        <v>0</v>
      </c>
      <c r="G56" s="49">
        <f t="shared" ref="G56:AP56" si="2">G10</f>
        <v>0</v>
      </c>
      <c r="H56" s="49">
        <f t="shared" si="2"/>
        <v>0</v>
      </c>
      <c r="I56" s="49">
        <f t="shared" si="2"/>
        <v>0</v>
      </c>
      <c r="J56" s="49">
        <f t="shared" si="2"/>
        <v>0</v>
      </c>
      <c r="K56" s="49">
        <f t="shared" si="2"/>
        <v>0</v>
      </c>
      <c r="L56" s="49">
        <f t="shared" si="2"/>
        <v>0</v>
      </c>
      <c r="M56" s="49">
        <f t="shared" si="2"/>
        <v>0</v>
      </c>
      <c r="N56" s="49">
        <f t="shared" si="2"/>
        <v>0</v>
      </c>
      <c r="O56" s="49">
        <f t="shared" si="2"/>
        <v>0</v>
      </c>
      <c r="P56" s="49">
        <f t="shared" si="2"/>
        <v>0</v>
      </c>
      <c r="Q56" s="49">
        <f t="shared" si="2"/>
        <v>0</v>
      </c>
      <c r="R56" s="49">
        <f t="shared" si="2"/>
        <v>0</v>
      </c>
      <c r="S56" s="49">
        <f t="shared" si="2"/>
        <v>0</v>
      </c>
      <c r="T56" s="49">
        <f t="shared" si="2"/>
        <v>0</v>
      </c>
      <c r="U56" s="49">
        <f t="shared" si="2"/>
        <v>0</v>
      </c>
      <c r="V56" s="49">
        <f t="shared" si="2"/>
        <v>0</v>
      </c>
      <c r="W56" s="49">
        <f t="shared" si="2"/>
        <v>0</v>
      </c>
      <c r="X56" s="49">
        <f t="shared" si="2"/>
        <v>0</v>
      </c>
      <c r="Y56" s="49">
        <f t="shared" si="2"/>
        <v>0</v>
      </c>
      <c r="Z56" s="49">
        <f t="shared" si="2"/>
        <v>0</v>
      </c>
      <c r="AA56" s="49">
        <f t="shared" si="2"/>
        <v>0</v>
      </c>
      <c r="AB56" s="49">
        <f t="shared" si="2"/>
        <v>0</v>
      </c>
      <c r="AC56" s="49">
        <f t="shared" si="2"/>
        <v>0</v>
      </c>
      <c r="AD56" s="49">
        <f t="shared" si="2"/>
        <v>0</v>
      </c>
      <c r="AE56" s="49">
        <f t="shared" si="2"/>
        <v>0</v>
      </c>
      <c r="AF56" s="49">
        <f t="shared" si="2"/>
        <v>0</v>
      </c>
      <c r="AG56" s="49">
        <f t="shared" si="2"/>
        <v>0</v>
      </c>
      <c r="AH56" s="49">
        <f t="shared" si="2"/>
        <v>0</v>
      </c>
      <c r="AI56" s="49">
        <f t="shared" si="2"/>
        <v>0</v>
      </c>
      <c r="AJ56" s="49">
        <f t="shared" si="2"/>
        <v>0</v>
      </c>
      <c r="AK56" s="49">
        <f t="shared" si="2"/>
        <v>0</v>
      </c>
      <c r="AL56" s="49">
        <f t="shared" si="2"/>
        <v>0</v>
      </c>
      <c r="AM56" s="49">
        <f t="shared" si="2"/>
        <v>0</v>
      </c>
      <c r="AN56" s="49">
        <f t="shared" si="2"/>
        <v>0</v>
      </c>
      <c r="AO56" s="49">
        <f t="shared" si="2"/>
        <v>0</v>
      </c>
      <c r="AP56" s="49">
        <f t="shared" si="2"/>
        <v>0</v>
      </c>
    </row>
    <row r="57" spans="1:42" s="34" customFormat="1" x14ac:dyDescent="0.25">
      <c r="A57" s="46" t="s">
        <v>18</v>
      </c>
      <c r="B57" s="46" t="s">
        <v>26</v>
      </c>
      <c r="C57" s="47" t="s">
        <v>28</v>
      </c>
      <c r="D57" s="46" t="s">
        <v>26</v>
      </c>
      <c r="E57" s="53" t="s">
        <v>34</v>
      </c>
      <c r="F57" s="49">
        <f t="shared" si="0"/>
        <v>35.79</v>
      </c>
      <c r="G57" s="49">
        <f t="shared" ref="G57:AP64" si="3">G11+G34</f>
        <v>35.79</v>
      </c>
      <c r="H57" s="49">
        <f t="shared" si="3"/>
        <v>0</v>
      </c>
      <c r="I57" s="49">
        <f t="shared" si="3"/>
        <v>0</v>
      </c>
      <c r="J57" s="49">
        <f t="shared" si="3"/>
        <v>0</v>
      </c>
      <c r="K57" s="49">
        <f t="shared" si="3"/>
        <v>0</v>
      </c>
      <c r="L57" s="49">
        <f t="shared" si="3"/>
        <v>0</v>
      </c>
      <c r="M57" s="49">
        <f t="shared" si="3"/>
        <v>0</v>
      </c>
      <c r="N57" s="49">
        <f t="shared" si="3"/>
        <v>0</v>
      </c>
      <c r="O57" s="49">
        <f t="shared" si="3"/>
        <v>0</v>
      </c>
      <c r="P57" s="49">
        <f t="shared" si="3"/>
        <v>0</v>
      </c>
      <c r="Q57" s="49">
        <f t="shared" si="3"/>
        <v>0</v>
      </c>
      <c r="R57" s="49">
        <f t="shared" si="3"/>
        <v>0</v>
      </c>
      <c r="S57" s="49">
        <f t="shared" si="3"/>
        <v>0</v>
      </c>
      <c r="T57" s="49">
        <f t="shared" si="3"/>
        <v>0</v>
      </c>
      <c r="U57" s="49">
        <f t="shared" si="3"/>
        <v>0</v>
      </c>
      <c r="V57" s="49">
        <f t="shared" si="3"/>
        <v>0</v>
      </c>
      <c r="W57" s="49">
        <f t="shared" si="3"/>
        <v>0</v>
      </c>
      <c r="X57" s="49">
        <f t="shared" si="3"/>
        <v>0</v>
      </c>
      <c r="Y57" s="49">
        <f t="shared" si="3"/>
        <v>0</v>
      </c>
      <c r="Z57" s="49">
        <f t="shared" si="3"/>
        <v>0</v>
      </c>
      <c r="AA57" s="49">
        <f t="shared" si="3"/>
        <v>0</v>
      </c>
      <c r="AB57" s="49">
        <f t="shared" si="3"/>
        <v>0</v>
      </c>
      <c r="AC57" s="49">
        <f t="shared" si="3"/>
        <v>0</v>
      </c>
      <c r="AD57" s="49">
        <f t="shared" si="3"/>
        <v>0</v>
      </c>
      <c r="AE57" s="49">
        <f t="shared" si="3"/>
        <v>0</v>
      </c>
      <c r="AF57" s="49">
        <f t="shared" si="3"/>
        <v>0</v>
      </c>
      <c r="AG57" s="49">
        <f t="shared" si="3"/>
        <v>0</v>
      </c>
      <c r="AH57" s="49">
        <f t="shared" si="3"/>
        <v>0</v>
      </c>
      <c r="AI57" s="49">
        <f t="shared" si="3"/>
        <v>0</v>
      </c>
      <c r="AJ57" s="49">
        <f t="shared" si="3"/>
        <v>0</v>
      </c>
      <c r="AK57" s="49">
        <f t="shared" si="3"/>
        <v>0</v>
      </c>
      <c r="AL57" s="49">
        <f t="shared" si="3"/>
        <v>0</v>
      </c>
      <c r="AM57" s="49">
        <f t="shared" si="3"/>
        <v>0</v>
      </c>
      <c r="AN57" s="49">
        <f t="shared" si="3"/>
        <v>0</v>
      </c>
      <c r="AO57" s="49">
        <f t="shared" si="3"/>
        <v>0</v>
      </c>
      <c r="AP57" s="49">
        <f t="shared" si="3"/>
        <v>0</v>
      </c>
    </row>
    <row r="58" spans="1:42" s="34" customFormat="1" x14ac:dyDescent="0.25">
      <c r="A58" s="46" t="s">
        <v>18</v>
      </c>
      <c r="B58" s="46" t="s">
        <v>29</v>
      </c>
      <c r="C58" s="47" t="s">
        <v>20</v>
      </c>
      <c r="D58" s="47" t="s">
        <v>20</v>
      </c>
      <c r="E58" s="53" t="s">
        <v>34</v>
      </c>
      <c r="F58" s="49">
        <f t="shared" si="0"/>
        <v>186611145.41000006</v>
      </c>
      <c r="G58" s="49">
        <f t="shared" si="3"/>
        <v>63999055.280000009</v>
      </c>
      <c r="H58" s="49">
        <f t="shared" si="3"/>
        <v>25539548.869999997</v>
      </c>
      <c r="I58" s="49">
        <f t="shared" si="3"/>
        <v>16430512.579999994</v>
      </c>
      <c r="J58" s="49">
        <f t="shared" si="3"/>
        <v>14220440.169999992</v>
      </c>
      <c r="K58" s="49">
        <f t="shared" si="3"/>
        <v>12541900.529999999</v>
      </c>
      <c r="L58" s="49">
        <f t="shared" si="3"/>
        <v>9640864.3600000031</v>
      </c>
      <c r="M58" s="49">
        <f t="shared" si="3"/>
        <v>8082084.3100000042</v>
      </c>
      <c r="N58" s="49">
        <f t="shared" si="3"/>
        <v>5738383.6700000009</v>
      </c>
      <c r="O58" s="49">
        <f t="shared" si="3"/>
        <v>3644588.7399999993</v>
      </c>
      <c r="P58" s="49">
        <f t="shared" si="3"/>
        <v>2872331.3800000018</v>
      </c>
      <c r="Q58" s="49">
        <f t="shared" si="3"/>
        <v>2249198.4099999988</v>
      </c>
      <c r="R58" s="49">
        <f t="shared" si="3"/>
        <v>1859768.5299999998</v>
      </c>
      <c r="S58" s="49">
        <f t="shared" si="3"/>
        <v>1625445.399999998</v>
      </c>
      <c r="T58" s="49">
        <f t="shared" si="3"/>
        <v>1461489.11</v>
      </c>
      <c r="U58" s="49">
        <f t="shared" si="3"/>
        <v>1281199.5799999998</v>
      </c>
      <c r="V58" s="49">
        <f t="shared" si="3"/>
        <v>1154299.9399999995</v>
      </c>
      <c r="W58" s="49">
        <f t="shared" si="3"/>
        <v>1066089.1100000001</v>
      </c>
      <c r="X58" s="49">
        <f t="shared" si="3"/>
        <v>1084674.0299999996</v>
      </c>
      <c r="Y58" s="49">
        <f t="shared" si="3"/>
        <v>1063862.81</v>
      </c>
      <c r="Z58" s="49">
        <f t="shared" si="3"/>
        <v>968321.82</v>
      </c>
      <c r="AA58" s="49">
        <f t="shared" si="3"/>
        <v>818032.19000000029</v>
      </c>
      <c r="AB58" s="49">
        <f t="shared" si="3"/>
        <v>779615.56000000017</v>
      </c>
      <c r="AC58" s="49">
        <f t="shared" si="3"/>
        <v>750454.73000000021</v>
      </c>
      <c r="AD58" s="49">
        <f t="shared" si="3"/>
        <v>705087.64000000013</v>
      </c>
      <c r="AE58" s="49">
        <f t="shared" si="3"/>
        <v>660302.77000000025</v>
      </c>
      <c r="AF58" s="49">
        <f t="shared" si="3"/>
        <v>615896.99000000011</v>
      </c>
      <c r="AG58" s="49">
        <f t="shared" si="3"/>
        <v>657945.30999999982</v>
      </c>
      <c r="AH58" s="49">
        <f t="shared" si="3"/>
        <v>594697.30000000005</v>
      </c>
      <c r="AI58" s="49">
        <f t="shared" si="3"/>
        <v>606407.61000000034</v>
      </c>
      <c r="AJ58" s="49">
        <f t="shared" si="3"/>
        <v>599467.62</v>
      </c>
      <c r="AK58" s="49">
        <f t="shared" si="3"/>
        <v>619230.7200000002</v>
      </c>
      <c r="AL58" s="49">
        <f t="shared" si="3"/>
        <v>587624.71</v>
      </c>
      <c r="AM58" s="49">
        <f t="shared" si="3"/>
        <v>552778.82000000007</v>
      </c>
      <c r="AN58" s="49">
        <f t="shared" si="3"/>
        <v>533889.32000000007</v>
      </c>
      <c r="AO58" s="49">
        <f t="shared" si="3"/>
        <v>504706.57999999996</v>
      </c>
      <c r="AP58" s="49">
        <f t="shared" si="3"/>
        <v>500948.91000000003</v>
      </c>
    </row>
    <row r="59" spans="1:42" s="34" customFormat="1" x14ac:dyDescent="0.25">
      <c r="A59" s="46" t="s">
        <v>18</v>
      </c>
      <c r="B59" s="46" t="s">
        <v>29</v>
      </c>
      <c r="C59" s="47" t="s">
        <v>30</v>
      </c>
      <c r="D59" s="47" t="s">
        <v>30</v>
      </c>
      <c r="E59" s="53" t="s">
        <v>34</v>
      </c>
      <c r="F59" s="49">
        <f t="shared" si="0"/>
        <v>5704251.1899999985</v>
      </c>
      <c r="G59" s="49">
        <f t="shared" si="3"/>
        <v>2207086.23</v>
      </c>
      <c r="H59" s="49">
        <f t="shared" si="3"/>
        <v>835341.94999999984</v>
      </c>
      <c r="I59" s="49">
        <f t="shared" si="3"/>
        <v>543122.72</v>
      </c>
      <c r="J59" s="49">
        <f t="shared" si="3"/>
        <v>429106.27999999997</v>
      </c>
      <c r="K59" s="49">
        <f t="shared" si="3"/>
        <v>408897.37</v>
      </c>
      <c r="L59" s="49">
        <f t="shared" si="3"/>
        <v>315699.51</v>
      </c>
      <c r="M59" s="49">
        <f t="shared" si="3"/>
        <v>246413.06000000006</v>
      </c>
      <c r="N59" s="49">
        <f t="shared" si="3"/>
        <v>160768.45000000001</v>
      </c>
      <c r="O59" s="49">
        <f t="shared" si="3"/>
        <v>78096.349999999991</v>
      </c>
      <c r="P59" s="49">
        <f t="shared" si="3"/>
        <v>60397.230000000025</v>
      </c>
      <c r="Q59" s="49">
        <f t="shared" si="3"/>
        <v>43709.09</v>
      </c>
      <c r="R59" s="49">
        <f t="shared" si="3"/>
        <v>32742.75</v>
      </c>
      <c r="S59" s="49">
        <f t="shared" si="3"/>
        <v>28582.260000000002</v>
      </c>
      <c r="T59" s="49">
        <f t="shared" si="3"/>
        <v>29090.120000000003</v>
      </c>
      <c r="U59" s="49">
        <f t="shared" si="3"/>
        <v>22451.8</v>
      </c>
      <c r="V59" s="49">
        <f t="shared" si="3"/>
        <v>20972.080000000002</v>
      </c>
      <c r="W59" s="49">
        <f t="shared" si="3"/>
        <v>16523.330000000002</v>
      </c>
      <c r="X59" s="49">
        <f t="shared" si="3"/>
        <v>26085.879999999997</v>
      </c>
      <c r="Y59" s="49">
        <f t="shared" si="3"/>
        <v>17710.480000000003</v>
      </c>
      <c r="Z59" s="49">
        <f t="shared" si="3"/>
        <v>17658.05</v>
      </c>
      <c r="AA59" s="49">
        <f t="shared" si="3"/>
        <v>14287.24</v>
      </c>
      <c r="AB59" s="49">
        <f t="shared" si="3"/>
        <v>10926.43</v>
      </c>
      <c r="AC59" s="49">
        <f t="shared" si="3"/>
        <v>10289.799999999999</v>
      </c>
      <c r="AD59" s="49">
        <f t="shared" si="3"/>
        <v>8411.4499999999989</v>
      </c>
      <c r="AE59" s="49">
        <f t="shared" si="3"/>
        <v>10669.02</v>
      </c>
      <c r="AF59" s="49">
        <f t="shared" si="3"/>
        <v>9505.630000000001</v>
      </c>
      <c r="AG59" s="49">
        <f t="shared" si="3"/>
        <v>22443.43</v>
      </c>
      <c r="AH59" s="49">
        <f t="shared" si="3"/>
        <v>14906.27</v>
      </c>
      <c r="AI59" s="49">
        <f t="shared" si="3"/>
        <v>9690.39</v>
      </c>
      <c r="AJ59" s="49">
        <f t="shared" si="3"/>
        <v>9007.9</v>
      </c>
      <c r="AK59" s="49">
        <f t="shared" si="3"/>
        <v>9713.24</v>
      </c>
      <c r="AL59" s="49">
        <f t="shared" si="3"/>
        <v>7306.16</v>
      </c>
      <c r="AM59" s="49">
        <f t="shared" si="3"/>
        <v>7579.34</v>
      </c>
      <c r="AN59" s="49">
        <f t="shared" si="3"/>
        <v>6563.75</v>
      </c>
      <c r="AO59" s="49">
        <f t="shared" si="3"/>
        <v>6825.07</v>
      </c>
      <c r="AP59" s="49">
        <f t="shared" si="3"/>
        <v>5671.08</v>
      </c>
    </row>
    <row r="60" spans="1:42" s="34" customFormat="1" x14ac:dyDescent="0.25">
      <c r="A60" s="46" t="s">
        <v>18</v>
      </c>
      <c r="B60" s="46" t="s">
        <v>29</v>
      </c>
      <c r="C60" s="47" t="s">
        <v>28</v>
      </c>
      <c r="D60" s="47" t="s">
        <v>28</v>
      </c>
      <c r="E60" s="53" t="s">
        <v>34</v>
      </c>
      <c r="F60" s="49">
        <f t="shared" si="0"/>
        <v>910156.42000000027</v>
      </c>
      <c r="G60" s="49">
        <f t="shared" si="3"/>
        <v>99733.24000000002</v>
      </c>
      <c r="H60" s="49">
        <f t="shared" si="3"/>
        <v>42908.69000000001</v>
      </c>
      <c r="I60" s="49">
        <f t="shared" si="3"/>
        <v>131058.52999999998</v>
      </c>
      <c r="J60" s="49">
        <f t="shared" si="3"/>
        <v>169344.99000000002</v>
      </c>
      <c r="K60" s="49">
        <f t="shared" si="3"/>
        <v>123881.42000000001</v>
      </c>
      <c r="L60" s="49">
        <f t="shared" si="3"/>
        <v>88838.200000000026</v>
      </c>
      <c r="M60" s="49">
        <f t="shared" si="3"/>
        <v>65956.870000000024</v>
      </c>
      <c r="N60" s="49">
        <f t="shared" si="3"/>
        <v>36417.430000000015</v>
      </c>
      <c r="O60" s="49">
        <f t="shared" si="3"/>
        <v>27237.09</v>
      </c>
      <c r="P60" s="49">
        <f t="shared" si="3"/>
        <v>18823.849999999999</v>
      </c>
      <c r="Q60" s="49">
        <f t="shared" si="3"/>
        <v>15258.470000000007</v>
      </c>
      <c r="R60" s="49">
        <f t="shared" si="3"/>
        <v>11838.919999999998</v>
      </c>
      <c r="S60" s="49">
        <f t="shared" si="3"/>
        <v>11793.490000000002</v>
      </c>
      <c r="T60" s="49">
        <f t="shared" si="3"/>
        <v>11375.29</v>
      </c>
      <c r="U60" s="49">
        <f t="shared" si="3"/>
        <v>8706.91</v>
      </c>
      <c r="V60" s="49">
        <f t="shared" si="3"/>
        <v>6008.87</v>
      </c>
      <c r="W60" s="49">
        <f t="shared" si="3"/>
        <v>6224.6799999999994</v>
      </c>
      <c r="X60" s="49">
        <f t="shared" si="3"/>
        <v>3760.3700000000003</v>
      </c>
      <c r="Y60" s="49">
        <f t="shared" si="3"/>
        <v>3408.2200000000003</v>
      </c>
      <c r="Z60" s="49">
        <f t="shared" si="3"/>
        <v>2605.79</v>
      </c>
      <c r="AA60" s="49">
        <f t="shared" si="3"/>
        <v>2606.09</v>
      </c>
      <c r="AB60" s="49">
        <f t="shared" si="3"/>
        <v>2638.49</v>
      </c>
      <c r="AC60" s="49">
        <f t="shared" si="3"/>
        <v>2211.1400000000003</v>
      </c>
      <c r="AD60" s="49">
        <f t="shared" si="3"/>
        <v>1954.3200000000002</v>
      </c>
      <c r="AE60" s="49">
        <f t="shared" si="3"/>
        <v>1557.97</v>
      </c>
      <c r="AF60" s="49">
        <f t="shared" si="3"/>
        <v>1733.28</v>
      </c>
      <c r="AG60" s="49">
        <f t="shared" si="3"/>
        <v>1184.46</v>
      </c>
      <c r="AH60" s="49">
        <f t="shared" si="3"/>
        <v>1738.0299999999997</v>
      </c>
      <c r="AI60" s="49">
        <f t="shared" si="3"/>
        <v>774.03</v>
      </c>
      <c r="AJ60" s="49">
        <f t="shared" si="3"/>
        <v>1009.6400000000001</v>
      </c>
      <c r="AK60" s="49">
        <f t="shared" si="3"/>
        <v>1323.97</v>
      </c>
      <c r="AL60" s="49">
        <f t="shared" si="3"/>
        <v>920.9899999999999</v>
      </c>
      <c r="AM60" s="49">
        <f t="shared" si="3"/>
        <v>959.28</v>
      </c>
      <c r="AN60" s="49">
        <f t="shared" si="3"/>
        <v>1544.0499999999997</v>
      </c>
      <c r="AO60" s="49">
        <f t="shared" si="3"/>
        <v>1147.94</v>
      </c>
      <c r="AP60" s="49">
        <f t="shared" si="3"/>
        <v>1671.42</v>
      </c>
    </row>
    <row r="61" spans="1:42" s="34" customFormat="1" x14ac:dyDescent="0.25">
      <c r="A61" s="46" t="s">
        <v>18</v>
      </c>
      <c r="B61" s="46" t="s">
        <v>31</v>
      </c>
      <c r="C61" s="47" t="s">
        <v>20</v>
      </c>
      <c r="D61" s="47" t="s">
        <v>20</v>
      </c>
      <c r="E61" s="53" t="s">
        <v>34</v>
      </c>
      <c r="F61" s="49">
        <f t="shared" si="0"/>
        <v>4888664.2499999991</v>
      </c>
      <c r="G61" s="49">
        <f t="shared" si="3"/>
        <v>611268.25999999919</v>
      </c>
      <c r="H61" s="49">
        <f t="shared" si="3"/>
        <v>273993.07999999984</v>
      </c>
      <c r="I61" s="49">
        <f t="shared" si="3"/>
        <v>214955.39000000007</v>
      </c>
      <c r="J61" s="49">
        <f t="shared" si="3"/>
        <v>216394.47000000006</v>
      </c>
      <c r="K61" s="49">
        <f t="shared" si="3"/>
        <v>176542.64000000004</v>
      </c>
      <c r="L61" s="49">
        <f t="shared" si="3"/>
        <v>180922.27</v>
      </c>
      <c r="M61" s="49">
        <f t="shared" si="3"/>
        <v>155941.12000000002</v>
      </c>
      <c r="N61" s="49">
        <f t="shared" si="3"/>
        <v>125111.56000000003</v>
      </c>
      <c r="O61" s="49">
        <f t="shared" si="3"/>
        <v>117586.48000000001</v>
      </c>
      <c r="P61" s="49">
        <f t="shared" si="3"/>
        <v>102460.62</v>
      </c>
      <c r="Q61" s="49">
        <f t="shared" si="3"/>
        <v>115268.95000000001</v>
      </c>
      <c r="R61" s="49">
        <f t="shared" si="3"/>
        <v>115086.92000000001</v>
      </c>
      <c r="S61" s="49">
        <f t="shared" si="3"/>
        <v>117590.95999999999</v>
      </c>
      <c r="T61" s="49">
        <f t="shared" si="3"/>
        <v>120931.93000000001</v>
      </c>
      <c r="U61" s="49">
        <f t="shared" si="3"/>
        <v>108889.18000000001</v>
      </c>
      <c r="V61" s="49">
        <f t="shared" si="3"/>
        <v>103594.64</v>
      </c>
      <c r="W61" s="49">
        <f t="shared" si="3"/>
        <v>94282.61</v>
      </c>
      <c r="X61" s="49">
        <f t="shared" si="3"/>
        <v>97442.27</v>
      </c>
      <c r="Y61" s="49">
        <f t="shared" si="3"/>
        <v>101066.08</v>
      </c>
      <c r="Z61" s="49">
        <f t="shared" si="3"/>
        <v>105708.51</v>
      </c>
      <c r="AA61" s="49">
        <f t="shared" si="3"/>
        <v>102478.01999999999</v>
      </c>
      <c r="AB61" s="49">
        <f t="shared" si="3"/>
        <v>89468.85</v>
      </c>
      <c r="AC61" s="49">
        <f t="shared" si="3"/>
        <v>89072.25</v>
      </c>
      <c r="AD61" s="49">
        <f t="shared" si="3"/>
        <v>89909.319999999992</v>
      </c>
      <c r="AE61" s="49">
        <f t="shared" si="3"/>
        <v>110470.37999999999</v>
      </c>
      <c r="AF61" s="49">
        <f t="shared" si="3"/>
        <v>126009.31</v>
      </c>
      <c r="AG61" s="49">
        <f t="shared" si="3"/>
        <v>122049.12</v>
      </c>
      <c r="AH61" s="49">
        <f t="shared" si="3"/>
        <v>115791.23000000001</v>
      </c>
      <c r="AI61" s="49">
        <f t="shared" si="3"/>
        <v>106917.98999999999</v>
      </c>
      <c r="AJ61" s="49">
        <f t="shared" si="3"/>
        <v>96744.81</v>
      </c>
      <c r="AK61" s="49">
        <f t="shared" si="3"/>
        <v>100993.85999999999</v>
      </c>
      <c r="AL61" s="49">
        <f t="shared" si="3"/>
        <v>106465.25</v>
      </c>
      <c r="AM61" s="49">
        <f t="shared" si="3"/>
        <v>89043.1</v>
      </c>
      <c r="AN61" s="49">
        <f t="shared" si="3"/>
        <v>99869.79</v>
      </c>
      <c r="AO61" s="49">
        <f t="shared" si="3"/>
        <v>100893.19999999998</v>
      </c>
      <c r="AP61" s="49">
        <f t="shared" si="3"/>
        <v>87449.83</v>
      </c>
    </row>
    <row r="62" spans="1:42" s="34" customFormat="1" x14ac:dyDescent="0.25">
      <c r="A62" s="46" t="s">
        <v>18</v>
      </c>
      <c r="B62" s="46" t="s">
        <v>31</v>
      </c>
      <c r="C62" s="47" t="s">
        <v>27</v>
      </c>
      <c r="D62" s="47" t="s">
        <v>27</v>
      </c>
      <c r="E62" s="53" t="s">
        <v>34</v>
      </c>
      <c r="F62" s="49">
        <f t="shared" si="0"/>
        <v>48483.109999999993</v>
      </c>
      <c r="G62" s="49">
        <f t="shared" si="3"/>
        <v>12480.880000000001</v>
      </c>
      <c r="H62" s="49">
        <f t="shared" si="3"/>
        <v>17098.5</v>
      </c>
      <c r="I62" s="49">
        <f t="shared" si="3"/>
        <v>5908.79</v>
      </c>
      <c r="J62" s="49">
        <f t="shared" si="3"/>
        <v>3102.1</v>
      </c>
      <c r="K62" s="49">
        <f t="shared" si="3"/>
        <v>3271.38</v>
      </c>
      <c r="L62" s="49">
        <f t="shared" si="3"/>
        <v>2368.17</v>
      </c>
      <c r="M62" s="49">
        <f t="shared" si="3"/>
        <v>404.59999999999997</v>
      </c>
      <c r="N62" s="49">
        <f t="shared" si="3"/>
        <v>2335.8599999999997</v>
      </c>
      <c r="O62" s="49">
        <f t="shared" si="3"/>
        <v>1512.83</v>
      </c>
      <c r="P62" s="49">
        <f t="shared" si="3"/>
        <v>0</v>
      </c>
      <c r="Q62" s="49">
        <f t="shared" si="3"/>
        <v>0</v>
      </c>
      <c r="R62" s="49">
        <f t="shared" si="3"/>
        <v>0</v>
      </c>
      <c r="S62" s="49">
        <f t="shared" si="3"/>
        <v>0</v>
      </c>
      <c r="T62" s="49">
        <f t="shared" si="3"/>
        <v>0</v>
      </c>
      <c r="U62" s="49">
        <f t="shared" si="3"/>
        <v>0</v>
      </c>
      <c r="V62" s="49">
        <f t="shared" si="3"/>
        <v>0</v>
      </c>
      <c r="W62" s="49">
        <f t="shared" si="3"/>
        <v>0</v>
      </c>
      <c r="X62" s="49">
        <f t="shared" si="3"/>
        <v>0</v>
      </c>
      <c r="Y62" s="49">
        <f t="shared" si="3"/>
        <v>0</v>
      </c>
      <c r="Z62" s="49">
        <f t="shared" si="3"/>
        <v>0</v>
      </c>
      <c r="AA62" s="49">
        <f t="shared" si="3"/>
        <v>0</v>
      </c>
      <c r="AB62" s="49">
        <f t="shared" si="3"/>
        <v>0</v>
      </c>
      <c r="AC62" s="49">
        <f t="shared" si="3"/>
        <v>0</v>
      </c>
      <c r="AD62" s="49">
        <f t="shared" si="3"/>
        <v>0</v>
      </c>
      <c r="AE62" s="49">
        <f t="shared" si="3"/>
        <v>0</v>
      </c>
      <c r="AF62" s="49">
        <f t="shared" si="3"/>
        <v>0</v>
      </c>
      <c r="AG62" s="49">
        <f t="shared" si="3"/>
        <v>0</v>
      </c>
      <c r="AH62" s="49">
        <f t="shared" si="3"/>
        <v>0</v>
      </c>
      <c r="AI62" s="49">
        <f t="shared" si="3"/>
        <v>0</v>
      </c>
      <c r="AJ62" s="49">
        <f t="shared" si="3"/>
        <v>0</v>
      </c>
      <c r="AK62" s="49">
        <f t="shared" si="3"/>
        <v>0</v>
      </c>
      <c r="AL62" s="49">
        <f t="shared" si="3"/>
        <v>0</v>
      </c>
      <c r="AM62" s="49">
        <f t="shared" si="3"/>
        <v>0</v>
      </c>
      <c r="AN62" s="49">
        <f t="shared" si="3"/>
        <v>0</v>
      </c>
      <c r="AO62" s="49">
        <f t="shared" si="3"/>
        <v>0</v>
      </c>
      <c r="AP62" s="49">
        <f t="shared" si="3"/>
        <v>0</v>
      </c>
    </row>
    <row r="63" spans="1:42" s="34" customFormat="1" x14ac:dyDescent="0.25">
      <c r="A63" s="46" t="s">
        <v>32</v>
      </c>
      <c r="B63" s="46" t="s">
        <v>19</v>
      </c>
      <c r="C63" s="47" t="s">
        <v>20</v>
      </c>
      <c r="D63" s="47" t="s">
        <v>20</v>
      </c>
      <c r="E63" s="53" t="s">
        <v>34</v>
      </c>
      <c r="F63" s="49">
        <f t="shared" si="0"/>
        <v>4504775.87</v>
      </c>
      <c r="G63" s="49">
        <f t="shared" si="3"/>
        <v>35169.869999999995</v>
      </c>
      <c r="H63" s="49">
        <f t="shared" si="3"/>
        <v>31006.040000000008</v>
      </c>
      <c r="I63" s="49">
        <f t="shared" si="3"/>
        <v>32865.509999999995</v>
      </c>
      <c r="J63" s="49">
        <f t="shared" si="3"/>
        <v>36185.61</v>
      </c>
      <c r="K63" s="49">
        <f t="shared" si="3"/>
        <v>39088.449999999997</v>
      </c>
      <c r="L63" s="49">
        <f t="shared" si="3"/>
        <v>57636.319999999992</v>
      </c>
      <c r="M63" s="49">
        <f t="shared" si="3"/>
        <v>92877.459999999992</v>
      </c>
      <c r="N63" s="49">
        <f t="shared" si="3"/>
        <v>123666.81000000006</v>
      </c>
      <c r="O63" s="49">
        <f t="shared" si="3"/>
        <v>146276.28000000006</v>
      </c>
      <c r="P63" s="49">
        <f t="shared" si="3"/>
        <v>147684.28000000003</v>
      </c>
      <c r="Q63" s="49">
        <f t="shared" si="3"/>
        <v>147289.32999999996</v>
      </c>
      <c r="R63" s="49">
        <f t="shared" si="3"/>
        <v>154581.01999999996</v>
      </c>
      <c r="S63" s="49">
        <f t="shared" si="3"/>
        <v>166069.60000000003</v>
      </c>
      <c r="T63" s="49">
        <f t="shared" si="3"/>
        <v>144335.39999999994</v>
      </c>
      <c r="U63" s="49">
        <f t="shared" si="3"/>
        <v>159381.86000000002</v>
      </c>
      <c r="V63" s="49">
        <f t="shared" si="3"/>
        <v>156697.24000000002</v>
      </c>
      <c r="W63" s="49">
        <f t="shared" si="3"/>
        <v>150099.33000000002</v>
      </c>
      <c r="X63" s="49">
        <f t="shared" si="3"/>
        <v>167800.94999999998</v>
      </c>
      <c r="Y63" s="49">
        <f t="shared" si="3"/>
        <v>156542.74</v>
      </c>
      <c r="Z63" s="49">
        <f t="shared" si="3"/>
        <v>165147.57999999999</v>
      </c>
      <c r="AA63" s="49">
        <f t="shared" si="3"/>
        <v>144759.75000000003</v>
      </c>
      <c r="AB63" s="49">
        <f t="shared" si="3"/>
        <v>137645.05000000005</v>
      </c>
      <c r="AC63" s="49">
        <f t="shared" si="3"/>
        <v>135944.62999999998</v>
      </c>
      <c r="AD63" s="49">
        <f t="shared" si="3"/>
        <v>120593.96000000005</v>
      </c>
      <c r="AE63" s="49">
        <f t="shared" si="3"/>
        <v>141018.62</v>
      </c>
      <c r="AF63" s="49">
        <f t="shared" si="3"/>
        <v>127294.65000000001</v>
      </c>
      <c r="AG63" s="49">
        <f t="shared" si="3"/>
        <v>131324.57</v>
      </c>
      <c r="AH63" s="49">
        <f t="shared" si="3"/>
        <v>144009.30000000005</v>
      </c>
      <c r="AI63" s="49">
        <f t="shared" si="3"/>
        <v>134665.65000000002</v>
      </c>
      <c r="AJ63" s="49">
        <f t="shared" si="3"/>
        <v>157489.83000000005</v>
      </c>
      <c r="AK63" s="49">
        <f t="shared" si="3"/>
        <v>154682.03000000003</v>
      </c>
      <c r="AL63" s="49">
        <f t="shared" si="3"/>
        <v>141263.57000000004</v>
      </c>
      <c r="AM63" s="49">
        <f t="shared" si="3"/>
        <v>134993.55000000002</v>
      </c>
      <c r="AN63" s="49">
        <f t="shared" si="3"/>
        <v>141064.13</v>
      </c>
      <c r="AO63" s="49">
        <f t="shared" si="3"/>
        <v>127382.53000000001</v>
      </c>
      <c r="AP63" s="49">
        <f t="shared" si="3"/>
        <v>120242.37000000002</v>
      </c>
    </row>
    <row r="64" spans="1:42" s="34" customFormat="1" x14ac:dyDescent="0.25">
      <c r="A64" s="46" t="s">
        <v>32</v>
      </c>
      <c r="B64" s="46" t="s">
        <v>19</v>
      </c>
      <c r="C64" s="47" t="s">
        <v>22</v>
      </c>
      <c r="D64" s="47" t="s">
        <v>22</v>
      </c>
      <c r="E64" s="53" t="s">
        <v>34</v>
      </c>
      <c r="F64" s="49">
        <f t="shared" si="0"/>
        <v>409.03</v>
      </c>
      <c r="G64" s="49">
        <f t="shared" si="3"/>
        <v>125.64</v>
      </c>
      <c r="H64" s="49">
        <f t="shared" si="3"/>
        <v>157.75</v>
      </c>
      <c r="I64" s="49">
        <f t="shared" si="3"/>
        <v>125.64</v>
      </c>
      <c r="J64" s="49">
        <f t="shared" ref="J64:AP64" si="4">J18+J41</f>
        <v>0</v>
      </c>
      <c r="K64" s="49">
        <f t="shared" si="4"/>
        <v>0</v>
      </c>
      <c r="L64" s="49">
        <f t="shared" si="4"/>
        <v>0</v>
      </c>
      <c r="M64" s="49">
        <f t="shared" si="4"/>
        <v>0</v>
      </c>
      <c r="N64" s="49">
        <f t="shared" si="4"/>
        <v>0</v>
      </c>
      <c r="O64" s="49">
        <f t="shared" si="4"/>
        <v>0</v>
      </c>
      <c r="P64" s="49">
        <f t="shared" si="4"/>
        <v>0</v>
      </c>
      <c r="Q64" s="49">
        <f t="shared" si="4"/>
        <v>0</v>
      </c>
      <c r="R64" s="49">
        <f t="shared" si="4"/>
        <v>0</v>
      </c>
      <c r="S64" s="49">
        <f t="shared" si="4"/>
        <v>0</v>
      </c>
      <c r="T64" s="49">
        <f t="shared" si="4"/>
        <v>0</v>
      </c>
      <c r="U64" s="49">
        <f t="shared" si="4"/>
        <v>0</v>
      </c>
      <c r="V64" s="49">
        <f t="shared" si="4"/>
        <v>0</v>
      </c>
      <c r="W64" s="49">
        <f t="shared" si="4"/>
        <v>0</v>
      </c>
      <c r="X64" s="49">
        <f t="shared" si="4"/>
        <v>0</v>
      </c>
      <c r="Y64" s="49">
        <f t="shared" si="4"/>
        <v>0</v>
      </c>
      <c r="Z64" s="49">
        <f t="shared" si="4"/>
        <v>0</v>
      </c>
      <c r="AA64" s="49">
        <f t="shared" si="4"/>
        <v>0</v>
      </c>
      <c r="AB64" s="49">
        <f t="shared" si="4"/>
        <v>0</v>
      </c>
      <c r="AC64" s="49">
        <f t="shared" si="4"/>
        <v>0</v>
      </c>
      <c r="AD64" s="49">
        <f t="shared" si="4"/>
        <v>0</v>
      </c>
      <c r="AE64" s="49">
        <f t="shared" si="4"/>
        <v>0</v>
      </c>
      <c r="AF64" s="49">
        <f t="shared" si="4"/>
        <v>0</v>
      </c>
      <c r="AG64" s="49">
        <f t="shared" si="4"/>
        <v>0</v>
      </c>
      <c r="AH64" s="49">
        <f t="shared" si="4"/>
        <v>0</v>
      </c>
      <c r="AI64" s="49">
        <f t="shared" si="4"/>
        <v>0</v>
      </c>
      <c r="AJ64" s="49">
        <f t="shared" si="4"/>
        <v>0</v>
      </c>
      <c r="AK64" s="49">
        <f t="shared" si="4"/>
        <v>0</v>
      </c>
      <c r="AL64" s="49">
        <f t="shared" si="4"/>
        <v>0</v>
      </c>
      <c r="AM64" s="49">
        <f t="shared" si="4"/>
        <v>0</v>
      </c>
      <c r="AN64" s="49">
        <f t="shared" si="4"/>
        <v>0</v>
      </c>
      <c r="AO64" s="49">
        <f t="shared" si="4"/>
        <v>0</v>
      </c>
      <c r="AP64" s="49">
        <f t="shared" si="4"/>
        <v>0</v>
      </c>
    </row>
    <row r="65" spans="1:42" s="34" customFormat="1" x14ac:dyDescent="0.25">
      <c r="A65" s="46" t="s">
        <v>32</v>
      </c>
      <c r="B65" s="46" t="s">
        <v>23</v>
      </c>
      <c r="C65" s="47" t="s">
        <v>20</v>
      </c>
      <c r="D65" s="47" t="s">
        <v>20</v>
      </c>
      <c r="E65" s="53" t="s">
        <v>34</v>
      </c>
      <c r="F65" s="49">
        <f t="shared" si="0"/>
        <v>415793.73999999982</v>
      </c>
      <c r="G65" s="49">
        <f t="shared" ref="G65:AP71" si="5">G19+G42</f>
        <v>869.07999999999993</v>
      </c>
      <c r="H65" s="49">
        <f t="shared" si="5"/>
        <v>799.28</v>
      </c>
      <c r="I65" s="49">
        <f t="shared" si="5"/>
        <v>1405.9299999999998</v>
      </c>
      <c r="J65" s="49">
        <f t="shared" si="5"/>
        <v>1511.0099999999998</v>
      </c>
      <c r="K65" s="49">
        <f t="shared" si="5"/>
        <v>2101.16</v>
      </c>
      <c r="L65" s="49">
        <f t="shared" si="5"/>
        <v>3580.3600000000015</v>
      </c>
      <c r="M65" s="49">
        <f t="shared" si="5"/>
        <v>5016.4300000000021</v>
      </c>
      <c r="N65" s="49">
        <f t="shared" si="5"/>
        <v>14238.059999999998</v>
      </c>
      <c r="O65" s="49">
        <f t="shared" si="5"/>
        <v>16410.049999999996</v>
      </c>
      <c r="P65" s="49">
        <f t="shared" si="5"/>
        <v>15993.469999999994</v>
      </c>
      <c r="Q65" s="49">
        <f t="shared" si="5"/>
        <v>21855.339999999993</v>
      </c>
      <c r="R65" s="49">
        <f t="shared" si="5"/>
        <v>13378.329999999994</v>
      </c>
      <c r="S65" s="49">
        <f t="shared" si="5"/>
        <v>11013.849999999997</v>
      </c>
      <c r="T65" s="49">
        <f t="shared" si="5"/>
        <v>14603.259999999998</v>
      </c>
      <c r="U65" s="49">
        <f t="shared" si="5"/>
        <v>9029.49</v>
      </c>
      <c r="V65" s="49">
        <f t="shared" si="5"/>
        <v>11910.589999999998</v>
      </c>
      <c r="W65" s="49">
        <f t="shared" si="5"/>
        <v>12538.609999999999</v>
      </c>
      <c r="X65" s="49">
        <f t="shared" si="5"/>
        <v>14640.59</v>
      </c>
      <c r="Y65" s="49">
        <f t="shared" si="5"/>
        <v>11601.929999999998</v>
      </c>
      <c r="Z65" s="49">
        <f t="shared" si="5"/>
        <v>12874.09</v>
      </c>
      <c r="AA65" s="49">
        <f t="shared" si="5"/>
        <v>12085.79</v>
      </c>
      <c r="AB65" s="49">
        <f t="shared" si="5"/>
        <v>9273.5399999999991</v>
      </c>
      <c r="AC65" s="49">
        <f t="shared" si="5"/>
        <v>18089.61</v>
      </c>
      <c r="AD65" s="49">
        <f t="shared" si="5"/>
        <v>13211.209999999997</v>
      </c>
      <c r="AE65" s="49">
        <f t="shared" si="5"/>
        <v>12308.659999999998</v>
      </c>
      <c r="AF65" s="49">
        <f t="shared" si="5"/>
        <v>13998.680000000002</v>
      </c>
      <c r="AG65" s="49">
        <f t="shared" si="5"/>
        <v>13756.599999999999</v>
      </c>
      <c r="AH65" s="49">
        <f t="shared" si="5"/>
        <v>8254.2199999999975</v>
      </c>
      <c r="AI65" s="49">
        <f t="shared" si="5"/>
        <v>20548.769999999997</v>
      </c>
      <c r="AJ65" s="49">
        <f t="shared" si="5"/>
        <v>14789.339999999997</v>
      </c>
      <c r="AK65" s="49">
        <f t="shared" si="5"/>
        <v>14534.239999999998</v>
      </c>
      <c r="AL65" s="49">
        <f t="shared" si="5"/>
        <v>11614.01</v>
      </c>
      <c r="AM65" s="49">
        <f t="shared" si="5"/>
        <v>20493.14</v>
      </c>
      <c r="AN65" s="49">
        <f t="shared" si="5"/>
        <v>13428.36</v>
      </c>
      <c r="AO65" s="49">
        <f t="shared" si="5"/>
        <v>11829.299999999997</v>
      </c>
      <c r="AP65" s="49">
        <f t="shared" si="5"/>
        <v>12207.36</v>
      </c>
    </row>
    <row r="66" spans="1:42" s="34" customFormat="1" x14ac:dyDescent="0.25">
      <c r="A66" s="46" t="s">
        <v>32</v>
      </c>
      <c r="B66" s="46" t="s">
        <v>25</v>
      </c>
      <c r="C66" s="47" t="s">
        <v>20</v>
      </c>
      <c r="D66" s="46" t="s">
        <v>25</v>
      </c>
      <c r="E66" s="53" t="s">
        <v>34</v>
      </c>
      <c r="F66" s="49">
        <f t="shared" si="0"/>
        <v>26511.839999999982</v>
      </c>
      <c r="G66" s="49">
        <f t="shared" si="5"/>
        <v>0</v>
      </c>
      <c r="H66" s="49">
        <f t="shared" si="5"/>
        <v>0</v>
      </c>
      <c r="I66" s="49">
        <f t="shared" si="5"/>
        <v>3301.23</v>
      </c>
      <c r="J66" s="49">
        <f t="shared" si="5"/>
        <v>125.64</v>
      </c>
      <c r="K66" s="49">
        <f t="shared" si="5"/>
        <v>0</v>
      </c>
      <c r="L66" s="49">
        <f t="shared" si="5"/>
        <v>125.64</v>
      </c>
      <c r="M66" s="49">
        <f t="shared" si="5"/>
        <v>195.44</v>
      </c>
      <c r="N66" s="49">
        <f t="shared" si="5"/>
        <v>381.48</v>
      </c>
      <c r="O66" s="49">
        <f t="shared" si="5"/>
        <v>996.52</v>
      </c>
      <c r="P66" s="49">
        <f t="shared" si="5"/>
        <v>5901.8600000000006</v>
      </c>
      <c r="Q66" s="49">
        <f t="shared" si="5"/>
        <v>4126.63</v>
      </c>
      <c r="R66" s="49">
        <f t="shared" si="5"/>
        <v>1821.92</v>
      </c>
      <c r="S66" s="49">
        <f t="shared" si="5"/>
        <v>2184.08</v>
      </c>
      <c r="T66" s="49">
        <f t="shared" si="5"/>
        <v>190.62</v>
      </c>
      <c r="U66" s="49">
        <f t="shared" si="5"/>
        <v>304.79999999999995</v>
      </c>
      <c r="V66" s="49">
        <f t="shared" si="5"/>
        <v>286.35000000000002</v>
      </c>
      <c r="W66" s="49">
        <f t="shared" si="5"/>
        <v>286.35000000000002</v>
      </c>
      <c r="X66" s="49">
        <f t="shared" si="5"/>
        <v>410.85</v>
      </c>
      <c r="Y66" s="49">
        <f t="shared" si="5"/>
        <v>348.6</v>
      </c>
      <c r="Z66" s="49">
        <f t="shared" si="5"/>
        <v>348.6</v>
      </c>
      <c r="AA66" s="49">
        <f t="shared" si="5"/>
        <v>348.6</v>
      </c>
      <c r="AB66" s="49">
        <f t="shared" si="5"/>
        <v>348.6</v>
      </c>
      <c r="AC66" s="49">
        <f t="shared" si="5"/>
        <v>476.4</v>
      </c>
      <c r="AD66" s="49">
        <f t="shared" si="5"/>
        <v>286.35000000000002</v>
      </c>
      <c r="AE66" s="49">
        <f t="shared" si="5"/>
        <v>224.1</v>
      </c>
      <c r="AF66" s="49">
        <f t="shared" si="5"/>
        <v>286.35000000000002</v>
      </c>
      <c r="AG66" s="49">
        <f t="shared" si="5"/>
        <v>174.3</v>
      </c>
      <c r="AH66" s="49">
        <f t="shared" si="5"/>
        <v>165.92</v>
      </c>
      <c r="AI66" s="49">
        <f t="shared" si="5"/>
        <v>277.87</v>
      </c>
      <c r="AJ66" s="49">
        <f t="shared" si="5"/>
        <v>273.87</v>
      </c>
      <c r="AK66" s="49">
        <f t="shared" si="5"/>
        <v>342.31</v>
      </c>
      <c r="AL66" s="49">
        <f t="shared" si="5"/>
        <v>231.12</v>
      </c>
      <c r="AM66" s="49">
        <f t="shared" si="5"/>
        <v>602.44999999999993</v>
      </c>
      <c r="AN66" s="49">
        <f t="shared" si="5"/>
        <v>277.94</v>
      </c>
      <c r="AO66" s="49">
        <f t="shared" si="5"/>
        <v>404.81999999999994</v>
      </c>
      <c r="AP66" s="49">
        <f t="shared" si="5"/>
        <v>454.23</v>
      </c>
    </row>
    <row r="67" spans="1:42" s="34" customFormat="1" x14ac:dyDescent="0.25">
      <c r="A67" s="46" t="s">
        <v>32</v>
      </c>
      <c r="B67" s="46" t="s">
        <v>26</v>
      </c>
      <c r="C67" s="47" t="s">
        <v>20</v>
      </c>
      <c r="D67" s="46" t="s">
        <v>26</v>
      </c>
      <c r="E67" s="53" t="s">
        <v>34</v>
      </c>
      <c r="F67" s="49">
        <f t="shared" ref="F67:F75" si="6">SUM(G67:AP67)</f>
        <v>116695.98000000001</v>
      </c>
      <c r="G67" s="49">
        <f t="shared" si="5"/>
        <v>227.55</v>
      </c>
      <c r="H67" s="49">
        <f t="shared" si="5"/>
        <v>62.82</v>
      </c>
      <c r="I67" s="49">
        <f t="shared" si="5"/>
        <v>335.03999999999996</v>
      </c>
      <c r="J67" s="49">
        <f t="shared" si="5"/>
        <v>383.15</v>
      </c>
      <c r="K67" s="49">
        <f t="shared" si="5"/>
        <v>544.27</v>
      </c>
      <c r="L67" s="49">
        <f t="shared" si="5"/>
        <v>581.6</v>
      </c>
      <c r="M67" s="49">
        <f t="shared" si="5"/>
        <v>484.96</v>
      </c>
      <c r="N67" s="49">
        <f t="shared" si="5"/>
        <v>565.47</v>
      </c>
      <c r="O67" s="49">
        <f t="shared" si="5"/>
        <v>534.66999999999996</v>
      </c>
      <c r="P67" s="49">
        <f t="shared" si="5"/>
        <v>673.21999999999991</v>
      </c>
      <c r="Q67" s="49">
        <f t="shared" si="5"/>
        <v>534.5</v>
      </c>
      <c r="R67" s="49">
        <f t="shared" si="5"/>
        <v>603.92000000000007</v>
      </c>
      <c r="S67" s="49">
        <f t="shared" si="5"/>
        <v>4369.62</v>
      </c>
      <c r="T67" s="49">
        <f t="shared" si="5"/>
        <v>6851.46</v>
      </c>
      <c r="U67" s="49">
        <f t="shared" si="5"/>
        <v>5738.44</v>
      </c>
      <c r="V67" s="49">
        <f t="shared" si="5"/>
        <v>5333.16</v>
      </c>
      <c r="W67" s="49">
        <f t="shared" si="5"/>
        <v>4380.0999999999995</v>
      </c>
      <c r="X67" s="49">
        <f t="shared" si="5"/>
        <v>2790.03</v>
      </c>
      <c r="Y67" s="49">
        <f t="shared" si="5"/>
        <v>7284.6699999999992</v>
      </c>
      <c r="Z67" s="49">
        <f t="shared" si="5"/>
        <v>883.18</v>
      </c>
      <c r="AA67" s="49">
        <f t="shared" si="5"/>
        <v>1763.23</v>
      </c>
      <c r="AB67" s="49">
        <f t="shared" si="5"/>
        <v>2170.5700000000002</v>
      </c>
      <c r="AC67" s="49">
        <f t="shared" si="5"/>
        <v>5035.83</v>
      </c>
      <c r="AD67" s="49">
        <f t="shared" si="5"/>
        <v>6383.24</v>
      </c>
      <c r="AE67" s="49">
        <f t="shared" si="5"/>
        <v>6429.380000000001</v>
      </c>
      <c r="AF67" s="49">
        <f t="shared" si="5"/>
        <v>6378.16</v>
      </c>
      <c r="AG67" s="49">
        <f t="shared" si="5"/>
        <v>9390.6100000000024</v>
      </c>
      <c r="AH67" s="49">
        <f t="shared" si="5"/>
        <v>8661.3900000000012</v>
      </c>
      <c r="AI67" s="49">
        <f t="shared" si="5"/>
        <v>1248.8800000000001</v>
      </c>
      <c r="AJ67" s="49">
        <f t="shared" si="5"/>
        <v>5012.8899999999994</v>
      </c>
      <c r="AK67" s="49">
        <f t="shared" si="5"/>
        <v>4702.62</v>
      </c>
      <c r="AL67" s="49">
        <f t="shared" si="5"/>
        <v>4660.82</v>
      </c>
      <c r="AM67" s="49">
        <f t="shared" si="5"/>
        <v>4377.6799999999994</v>
      </c>
      <c r="AN67" s="49">
        <f t="shared" si="5"/>
        <v>4999.97</v>
      </c>
      <c r="AO67" s="49">
        <f t="shared" si="5"/>
        <v>1095.3900000000001</v>
      </c>
      <c r="AP67" s="49">
        <f t="shared" si="5"/>
        <v>1223.49</v>
      </c>
    </row>
    <row r="68" spans="1:42" s="34" customFormat="1" x14ac:dyDescent="0.25">
      <c r="A68" s="46" t="s">
        <v>32</v>
      </c>
      <c r="B68" s="46" t="s">
        <v>29</v>
      </c>
      <c r="C68" s="47" t="s">
        <v>20</v>
      </c>
      <c r="D68" s="47" t="s">
        <v>20</v>
      </c>
      <c r="E68" s="53" t="s">
        <v>34</v>
      </c>
      <c r="F68" s="49">
        <f t="shared" si="6"/>
        <v>21962261.369999997</v>
      </c>
      <c r="G68" s="49">
        <f t="shared" si="5"/>
        <v>131602.05999999988</v>
      </c>
      <c r="H68" s="49">
        <f t="shared" si="5"/>
        <v>106139.90000000004</v>
      </c>
      <c r="I68" s="49">
        <f t="shared" si="5"/>
        <v>112230.40999999997</v>
      </c>
      <c r="J68" s="49">
        <f t="shared" si="5"/>
        <v>130290.35999999993</v>
      </c>
      <c r="K68" s="49">
        <f t="shared" si="5"/>
        <v>142781.2999999999</v>
      </c>
      <c r="L68" s="49">
        <f t="shared" si="5"/>
        <v>234582.14000000004</v>
      </c>
      <c r="M68" s="49">
        <f t="shared" si="5"/>
        <v>388771.82999999961</v>
      </c>
      <c r="N68" s="49">
        <f t="shared" si="5"/>
        <v>555647.0699999996</v>
      </c>
      <c r="O68" s="49">
        <f t="shared" si="5"/>
        <v>626949.16999999969</v>
      </c>
      <c r="P68" s="49">
        <f t="shared" si="5"/>
        <v>630397.75</v>
      </c>
      <c r="Q68" s="49">
        <f t="shared" si="5"/>
        <v>635122.4700000002</v>
      </c>
      <c r="R68" s="49">
        <f t="shared" si="5"/>
        <v>658906.83000000019</v>
      </c>
      <c r="S68" s="49">
        <f t="shared" si="5"/>
        <v>724492.85</v>
      </c>
      <c r="T68" s="49">
        <f t="shared" si="5"/>
        <v>694838.23</v>
      </c>
      <c r="U68" s="49">
        <f t="shared" si="5"/>
        <v>704190.77999999991</v>
      </c>
      <c r="V68" s="49">
        <f t="shared" si="5"/>
        <v>758660.9299999997</v>
      </c>
      <c r="W68" s="49">
        <f t="shared" si="5"/>
        <v>757364.72</v>
      </c>
      <c r="X68" s="49">
        <f t="shared" si="5"/>
        <v>829368.7799999998</v>
      </c>
      <c r="Y68" s="49">
        <f t="shared" si="5"/>
        <v>829221.79999999993</v>
      </c>
      <c r="Z68" s="49">
        <f t="shared" si="5"/>
        <v>849647.67999999993</v>
      </c>
      <c r="AA68" s="49">
        <f t="shared" si="5"/>
        <v>743003.70000000019</v>
      </c>
      <c r="AB68" s="49">
        <f t="shared" si="5"/>
        <v>721911.16000000027</v>
      </c>
      <c r="AC68" s="49">
        <f t="shared" si="5"/>
        <v>745705.61999999941</v>
      </c>
      <c r="AD68" s="49">
        <f t="shared" si="5"/>
        <v>739500.93999999983</v>
      </c>
      <c r="AE68" s="49">
        <f t="shared" si="5"/>
        <v>736545.44000000018</v>
      </c>
      <c r="AF68" s="49">
        <f t="shared" si="5"/>
        <v>699106.93</v>
      </c>
      <c r="AG68" s="49">
        <f t="shared" si="5"/>
        <v>729165.97000000009</v>
      </c>
      <c r="AH68" s="49">
        <f t="shared" si="5"/>
        <v>711583.93999999959</v>
      </c>
      <c r="AI68" s="49">
        <f t="shared" si="5"/>
        <v>758926.07999999973</v>
      </c>
      <c r="AJ68" s="49">
        <f t="shared" si="5"/>
        <v>730707.98000000045</v>
      </c>
      <c r="AK68" s="49">
        <f t="shared" si="5"/>
        <v>721472.0299999998</v>
      </c>
      <c r="AL68" s="49">
        <f t="shared" si="5"/>
        <v>734289.29000000027</v>
      </c>
      <c r="AM68" s="49">
        <f t="shared" si="5"/>
        <v>674273.2699999999</v>
      </c>
      <c r="AN68" s="49">
        <f t="shared" si="5"/>
        <v>704780.62999999966</v>
      </c>
      <c r="AO68" s="49">
        <f t="shared" si="5"/>
        <v>668050.50000000023</v>
      </c>
      <c r="AP68" s="49">
        <f t="shared" si="5"/>
        <v>642030.83000000007</v>
      </c>
    </row>
    <row r="69" spans="1:42" s="34" customFormat="1" x14ac:dyDescent="0.25">
      <c r="A69" s="46" t="s">
        <v>32</v>
      </c>
      <c r="B69" s="46" t="s">
        <v>29</v>
      </c>
      <c r="C69" s="47" t="s">
        <v>30</v>
      </c>
      <c r="D69" s="47" t="s">
        <v>30</v>
      </c>
      <c r="E69" s="53" t="s">
        <v>34</v>
      </c>
      <c r="F69" s="49">
        <f t="shared" si="6"/>
        <v>158158.06999999998</v>
      </c>
      <c r="G69" s="49">
        <f t="shared" si="5"/>
        <v>1321.46</v>
      </c>
      <c r="H69" s="49">
        <f t="shared" si="5"/>
        <v>1692.88</v>
      </c>
      <c r="I69" s="49">
        <f t="shared" si="5"/>
        <v>1630.6399999999999</v>
      </c>
      <c r="J69" s="49">
        <f t="shared" si="5"/>
        <v>539.82000000000005</v>
      </c>
      <c r="K69" s="49">
        <f t="shared" si="5"/>
        <v>490.90999999999997</v>
      </c>
      <c r="L69" s="49">
        <f t="shared" si="5"/>
        <v>729.15000000000009</v>
      </c>
      <c r="M69" s="49">
        <f t="shared" si="5"/>
        <v>1258.24</v>
      </c>
      <c r="N69" s="49">
        <f t="shared" si="5"/>
        <v>2679.27</v>
      </c>
      <c r="O69" s="49">
        <f t="shared" si="5"/>
        <v>2995.5</v>
      </c>
      <c r="P69" s="49">
        <f t="shared" si="5"/>
        <v>4143.5199999999995</v>
      </c>
      <c r="Q69" s="49">
        <f t="shared" si="5"/>
        <v>4753.2899999999991</v>
      </c>
      <c r="R69" s="49">
        <f t="shared" si="5"/>
        <v>5592.7699999999995</v>
      </c>
      <c r="S69" s="49">
        <f t="shared" si="5"/>
        <v>5498.49</v>
      </c>
      <c r="T69" s="49">
        <f t="shared" si="5"/>
        <v>6180.5600000000013</v>
      </c>
      <c r="U69" s="49">
        <f t="shared" si="5"/>
        <v>5653.9100000000008</v>
      </c>
      <c r="V69" s="49">
        <f t="shared" si="5"/>
        <v>4929.43</v>
      </c>
      <c r="W69" s="49">
        <f t="shared" si="5"/>
        <v>7057.32</v>
      </c>
      <c r="X69" s="49">
        <f t="shared" si="5"/>
        <v>5464.01</v>
      </c>
      <c r="Y69" s="49">
        <f t="shared" si="5"/>
        <v>5840.74</v>
      </c>
      <c r="Z69" s="49">
        <f t="shared" si="5"/>
        <v>6168.8899999999994</v>
      </c>
      <c r="AA69" s="49">
        <f t="shared" si="5"/>
        <v>5541.2999999999993</v>
      </c>
      <c r="AB69" s="49">
        <f t="shared" si="5"/>
        <v>4780.78</v>
      </c>
      <c r="AC69" s="49">
        <f t="shared" si="5"/>
        <v>5667.43</v>
      </c>
      <c r="AD69" s="49">
        <f t="shared" si="5"/>
        <v>5104.47</v>
      </c>
      <c r="AE69" s="49">
        <f t="shared" si="5"/>
        <v>6467.41</v>
      </c>
      <c r="AF69" s="49">
        <f t="shared" si="5"/>
        <v>5162.3899999999994</v>
      </c>
      <c r="AG69" s="49">
        <f t="shared" si="5"/>
        <v>5372.1900000000005</v>
      </c>
      <c r="AH69" s="49">
        <f t="shared" si="5"/>
        <v>4772.6900000000005</v>
      </c>
      <c r="AI69" s="49">
        <f t="shared" si="5"/>
        <v>4965.9799999999996</v>
      </c>
      <c r="AJ69" s="49">
        <f t="shared" si="5"/>
        <v>4582.42</v>
      </c>
      <c r="AK69" s="49">
        <f t="shared" si="5"/>
        <v>5139.2599999999993</v>
      </c>
      <c r="AL69" s="49">
        <f t="shared" si="5"/>
        <v>4278.9799999999996</v>
      </c>
      <c r="AM69" s="49">
        <f t="shared" si="5"/>
        <v>5967.8099999999995</v>
      </c>
      <c r="AN69" s="49">
        <f t="shared" si="5"/>
        <v>5141.18</v>
      </c>
      <c r="AO69" s="49">
        <f t="shared" si="5"/>
        <v>4945.1099999999997</v>
      </c>
      <c r="AP69" s="49">
        <f t="shared" si="5"/>
        <v>5647.8700000000008</v>
      </c>
    </row>
    <row r="70" spans="1:42" s="34" customFormat="1" x14ac:dyDescent="0.25">
      <c r="A70" s="46" t="s">
        <v>32</v>
      </c>
      <c r="B70" s="46" t="s">
        <v>29</v>
      </c>
      <c r="C70" s="47" t="s">
        <v>28</v>
      </c>
      <c r="D70" s="47" t="s">
        <v>28</v>
      </c>
      <c r="E70" s="53" t="s">
        <v>34</v>
      </c>
      <c r="F70" s="49">
        <f t="shared" si="6"/>
        <v>22695.98</v>
      </c>
      <c r="G70" s="49">
        <f t="shared" si="5"/>
        <v>0</v>
      </c>
      <c r="H70" s="49">
        <f t="shared" si="5"/>
        <v>0</v>
      </c>
      <c r="I70" s="49">
        <f t="shared" si="5"/>
        <v>46.98</v>
      </c>
      <c r="J70" s="49">
        <f t="shared" si="5"/>
        <v>113.47</v>
      </c>
      <c r="K70" s="49">
        <f t="shared" si="5"/>
        <v>130.26999999999998</v>
      </c>
      <c r="L70" s="49">
        <f t="shared" si="5"/>
        <v>444.64</v>
      </c>
      <c r="M70" s="49">
        <f t="shared" si="5"/>
        <v>492.08</v>
      </c>
      <c r="N70" s="49">
        <f t="shared" si="5"/>
        <v>648.72</v>
      </c>
      <c r="O70" s="49">
        <f t="shared" si="5"/>
        <v>401.89</v>
      </c>
      <c r="P70" s="49">
        <f t="shared" si="5"/>
        <v>802.58999999999992</v>
      </c>
      <c r="Q70" s="49">
        <f t="shared" si="5"/>
        <v>633.69000000000005</v>
      </c>
      <c r="R70" s="49">
        <f t="shared" si="5"/>
        <v>1805.95</v>
      </c>
      <c r="S70" s="49">
        <f t="shared" si="5"/>
        <v>1975.77</v>
      </c>
      <c r="T70" s="49">
        <f t="shared" si="5"/>
        <v>2160.62</v>
      </c>
      <c r="U70" s="49">
        <f t="shared" si="5"/>
        <v>2023.1499999999996</v>
      </c>
      <c r="V70" s="49">
        <f t="shared" si="5"/>
        <v>1259.7000000000003</v>
      </c>
      <c r="W70" s="49">
        <f t="shared" si="5"/>
        <v>566.79999999999995</v>
      </c>
      <c r="X70" s="49">
        <f t="shared" si="5"/>
        <v>715.15</v>
      </c>
      <c r="Y70" s="49">
        <f t="shared" si="5"/>
        <v>730.22</v>
      </c>
      <c r="Z70" s="49">
        <f t="shared" si="5"/>
        <v>911.1400000000001</v>
      </c>
      <c r="AA70" s="49">
        <f t="shared" si="5"/>
        <v>669.6099999999999</v>
      </c>
      <c r="AB70" s="49">
        <f t="shared" si="5"/>
        <v>575.5</v>
      </c>
      <c r="AC70" s="49">
        <f t="shared" si="5"/>
        <v>567.53</v>
      </c>
      <c r="AD70" s="49">
        <f t="shared" si="5"/>
        <v>629.75</v>
      </c>
      <c r="AE70" s="49">
        <f t="shared" si="5"/>
        <v>624.32999999999993</v>
      </c>
      <c r="AF70" s="49">
        <f t="shared" si="5"/>
        <v>789.82999999999993</v>
      </c>
      <c r="AG70" s="49">
        <f t="shared" si="5"/>
        <v>659.59</v>
      </c>
      <c r="AH70" s="49">
        <f t="shared" si="5"/>
        <v>465.55000000000007</v>
      </c>
      <c r="AI70" s="49">
        <f t="shared" si="5"/>
        <v>322.2</v>
      </c>
      <c r="AJ70" s="49">
        <f t="shared" si="5"/>
        <v>532.72</v>
      </c>
      <c r="AK70" s="49">
        <f t="shared" si="5"/>
        <v>178.47</v>
      </c>
      <c r="AL70" s="49">
        <f t="shared" si="5"/>
        <v>185.79</v>
      </c>
      <c r="AM70" s="49">
        <f t="shared" si="5"/>
        <v>159.99999999999997</v>
      </c>
      <c r="AN70" s="49">
        <f t="shared" si="5"/>
        <v>143.1</v>
      </c>
      <c r="AO70" s="49">
        <f t="shared" si="5"/>
        <v>187.19</v>
      </c>
      <c r="AP70" s="49">
        <f t="shared" si="5"/>
        <v>141.99</v>
      </c>
    </row>
    <row r="71" spans="1:42" s="34" customFormat="1" x14ac:dyDescent="0.25">
      <c r="A71" s="46" t="s">
        <v>32</v>
      </c>
      <c r="B71" s="46" t="s">
        <v>31</v>
      </c>
      <c r="C71" s="47" t="s">
        <v>20</v>
      </c>
      <c r="D71" s="47" t="s">
        <v>20</v>
      </c>
      <c r="E71" s="53" t="s">
        <v>34</v>
      </c>
      <c r="F71" s="49">
        <f t="shared" si="6"/>
        <v>1119284.3999999999</v>
      </c>
      <c r="G71" s="49">
        <f t="shared" si="5"/>
        <v>2434.69</v>
      </c>
      <c r="H71" s="49">
        <f t="shared" si="5"/>
        <v>2065.2199999999998</v>
      </c>
      <c r="I71" s="49">
        <f t="shared" si="5"/>
        <v>1674.34</v>
      </c>
      <c r="J71" s="49">
        <f t="shared" si="5"/>
        <v>1158.6799999999998</v>
      </c>
      <c r="K71" s="49">
        <f t="shared" si="5"/>
        <v>1412.6999999999998</v>
      </c>
      <c r="L71" s="49">
        <f t="shared" si="5"/>
        <v>1740.71</v>
      </c>
      <c r="M71" s="49">
        <f t="shared" si="5"/>
        <v>3790.54</v>
      </c>
      <c r="N71" s="49">
        <f t="shared" si="5"/>
        <v>6677.59</v>
      </c>
      <c r="O71" s="49">
        <f t="shared" si="5"/>
        <v>6260.8700000000026</v>
      </c>
      <c r="P71" s="49">
        <f t="shared" si="5"/>
        <v>6257.7000000000016</v>
      </c>
      <c r="Q71" s="49">
        <f t="shared" si="5"/>
        <v>6013.7300000000005</v>
      </c>
      <c r="R71" s="49">
        <f t="shared" si="5"/>
        <v>7228.5300000000016</v>
      </c>
      <c r="S71" s="49">
        <f t="shared" si="5"/>
        <v>5721.7</v>
      </c>
      <c r="T71" s="49">
        <f t="shared" si="5"/>
        <v>3263.9700000000007</v>
      </c>
      <c r="U71" s="49">
        <f t="shared" si="5"/>
        <v>4041.38</v>
      </c>
      <c r="V71" s="49">
        <f t="shared" si="5"/>
        <v>4595.41</v>
      </c>
      <c r="W71" s="49">
        <f t="shared" si="5"/>
        <v>5638.5</v>
      </c>
      <c r="X71" s="49">
        <f t="shared" si="5"/>
        <v>6529.9599999999991</v>
      </c>
      <c r="Y71" s="49">
        <f t="shared" si="5"/>
        <v>7964.9400000000005</v>
      </c>
      <c r="Z71" s="49">
        <f t="shared" si="5"/>
        <v>3543.2599999999998</v>
      </c>
      <c r="AA71" s="49">
        <f t="shared" si="5"/>
        <v>60879.03</v>
      </c>
      <c r="AB71" s="49">
        <f t="shared" si="5"/>
        <v>68175.109999999986</v>
      </c>
      <c r="AC71" s="49">
        <f t="shared" si="5"/>
        <v>66370.080000000016</v>
      </c>
      <c r="AD71" s="49">
        <f t="shared" si="5"/>
        <v>65198.960000000014</v>
      </c>
      <c r="AE71" s="49">
        <f t="shared" si="5"/>
        <v>72375.290000000008</v>
      </c>
      <c r="AF71" s="49">
        <f t="shared" si="5"/>
        <v>70267.010000000009</v>
      </c>
      <c r="AG71" s="49">
        <f t="shared" si="5"/>
        <v>72340.149999999994</v>
      </c>
      <c r="AH71" s="49">
        <f t="shared" si="5"/>
        <v>60103.340000000011</v>
      </c>
      <c r="AI71" s="49">
        <f t="shared" si="5"/>
        <v>56870.900000000009</v>
      </c>
      <c r="AJ71" s="49">
        <f t="shared" si="5"/>
        <v>61912.090000000011</v>
      </c>
      <c r="AK71" s="49">
        <f t="shared" si="5"/>
        <v>62669.470000000008</v>
      </c>
      <c r="AL71" s="49">
        <f t="shared" si="5"/>
        <v>77208.09</v>
      </c>
      <c r="AM71" s="49">
        <f t="shared" si="5"/>
        <v>58303.110000000015</v>
      </c>
      <c r="AN71" s="49">
        <f t="shared" si="5"/>
        <v>60268.610000000022</v>
      </c>
      <c r="AO71" s="49">
        <f t="shared" si="5"/>
        <v>59792.49</v>
      </c>
      <c r="AP71" s="49">
        <f t="shared" si="5"/>
        <v>58536.25</v>
      </c>
    </row>
    <row r="72" spans="1:42" s="34" customFormat="1" x14ac:dyDescent="0.25">
      <c r="A72" s="53" t="s">
        <v>35</v>
      </c>
      <c r="B72" s="53" t="s">
        <v>35</v>
      </c>
      <c r="C72" s="53" t="s">
        <v>35</v>
      </c>
      <c r="D72" s="53" t="s">
        <v>35</v>
      </c>
      <c r="E72" s="53" t="s">
        <v>34</v>
      </c>
      <c r="F72" s="49">
        <f t="shared" si="6"/>
        <v>289822743.38999987</v>
      </c>
      <c r="G72" s="49">
        <f t="shared" ref="G72:AP72" si="7">G49+G50+G51+G52+G53+G54+G55+G56+G57+G58+G59+G60+G61+G62+G63+G64+G65+G66+G67+G68+G69+G70+G71</f>
        <v>80236498.859999999</v>
      </c>
      <c r="H72" s="49">
        <f t="shared" si="7"/>
        <v>33263676.129999995</v>
      </c>
      <c r="I72" s="49">
        <f t="shared" si="7"/>
        <v>22220892.649999999</v>
      </c>
      <c r="J72" s="49">
        <f t="shared" si="7"/>
        <v>19273962.289999992</v>
      </c>
      <c r="K72" s="49">
        <f t="shared" si="7"/>
        <v>17080145.679999996</v>
      </c>
      <c r="L72" s="49">
        <f t="shared" si="7"/>
        <v>14649393.840000004</v>
      </c>
      <c r="M72" s="49">
        <f t="shared" si="7"/>
        <v>12244042.950000003</v>
      </c>
      <c r="N72" s="49">
        <f t="shared" si="7"/>
        <v>8913160.4500000011</v>
      </c>
      <c r="O72" s="49">
        <f t="shared" si="7"/>
        <v>6398095.089999998</v>
      </c>
      <c r="P72" s="49">
        <f t="shared" si="7"/>
        <v>5426350.6800000016</v>
      </c>
      <c r="Q72" s="49">
        <f t="shared" si="7"/>
        <v>4660952.0199999996</v>
      </c>
      <c r="R72" s="49">
        <f t="shared" si="7"/>
        <v>4216917.41</v>
      </c>
      <c r="S72" s="49">
        <f t="shared" si="7"/>
        <v>3860574.6099999985</v>
      </c>
      <c r="T72" s="49">
        <f t="shared" si="7"/>
        <v>3568743.7900000005</v>
      </c>
      <c r="U72" s="49">
        <f t="shared" si="7"/>
        <v>3340784.1599999997</v>
      </c>
      <c r="V72" s="49">
        <f t="shared" si="7"/>
        <v>3081354.5500000003</v>
      </c>
      <c r="W72" s="49">
        <f t="shared" si="7"/>
        <v>2984279.4</v>
      </c>
      <c r="X72" s="49">
        <f t="shared" si="7"/>
        <v>3202627.0499999989</v>
      </c>
      <c r="Y72" s="49">
        <f t="shared" si="7"/>
        <v>3061641.8500000006</v>
      </c>
      <c r="Z72" s="49">
        <f t="shared" si="7"/>
        <v>2928824.6100000003</v>
      </c>
      <c r="AA72" s="49">
        <f t="shared" si="7"/>
        <v>2708700.92</v>
      </c>
      <c r="AB72" s="49">
        <f t="shared" si="7"/>
        <v>2629300.8800000004</v>
      </c>
      <c r="AC72" s="49">
        <f t="shared" si="7"/>
        <v>2584566.8199999994</v>
      </c>
      <c r="AD72" s="49">
        <f t="shared" si="7"/>
        <v>2558580.5100000002</v>
      </c>
      <c r="AE72" s="49">
        <f t="shared" si="7"/>
        <v>2422703.2800000007</v>
      </c>
      <c r="AF72" s="49">
        <f t="shared" si="7"/>
        <v>2320421.5700000003</v>
      </c>
      <c r="AG72" s="49">
        <f t="shared" si="7"/>
        <v>2508406.75</v>
      </c>
      <c r="AH72" s="49">
        <f t="shared" si="7"/>
        <v>1980006.8799999994</v>
      </c>
      <c r="AI72" s="49">
        <f t="shared" si="7"/>
        <v>1989136.2699999998</v>
      </c>
      <c r="AJ72" s="49">
        <f t="shared" si="7"/>
        <v>2003532.1900000006</v>
      </c>
      <c r="AK72" s="49">
        <f t="shared" si="7"/>
        <v>2058949.3300000003</v>
      </c>
      <c r="AL72" s="49">
        <f t="shared" si="7"/>
        <v>1985064.9900000007</v>
      </c>
      <c r="AM72" s="49">
        <f t="shared" si="7"/>
        <v>1879387.3699999999</v>
      </c>
      <c r="AN72" s="49">
        <f t="shared" si="7"/>
        <v>1918850.59</v>
      </c>
      <c r="AO72" s="49">
        <f t="shared" si="7"/>
        <v>1864250.32</v>
      </c>
      <c r="AP72" s="49">
        <f t="shared" si="7"/>
        <v>1797966.6500000004</v>
      </c>
    </row>
    <row r="73" spans="1:42" s="34" customFormat="1" x14ac:dyDescent="0.25">
      <c r="A73" s="54" t="s">
        <v>35</v>
      </c>
      <c r="B73" s="54" t="s">
        <v>35</v>
      </c>
      <c r="C73" s="54" t="s">
        <v>35</v>
      </c>
      <c r="D73" s="54" t="s">
        <v>35</v>
      </c>
      <c r="E73" s="53" t="s">
        <v>36</v>
      </c>
      <c r="F73" s="49">
        <f t="shared" si="6"/>
        <v>8739602568.0100002</v>
      </c>
      <c r="G73" s="49">
        <v>256511141.83000004</v>
      </c>
      <c r="H73" s="49">
        <v>250822799.89999995</v>
      </c>
      <c r="I73" s="49">
        <v>227198611.29000005</v>
      </c>
      <c r="J73" s="49">
        <v>258414244.17000002</v>
      </c>
      <c r="K73" s="49">
        <v>262018234.54999995</v>
      </c>
      <c r="L73" s="49">
        <v>275020597.76999998</v>
      </c>
      <c r="M73" s="49">
        <v>259529336.65000004</v>
      </c>
      <c r="N73" s="49">
        <v>275693291.67999995</v>
      </c>
      <c r="O73" s="49">
        <v>326101573.93000007</v>
      </c>
      <c r="P73" s="49">
        <v>276517826.00999999</v>
      </c>
      <c r="Q73" s="50">
        <v>269430165.56</v>
      </c>
      <c r="R73" s="50">
        <v>257860122.58999994</v>
      </c>
      <c r="S73" s="50">
        <v>256131241.37999997</v>
      </c>
      <c r="T73" s="50">
        <v>254741885.93000001</v>
      </c>
      <c r="U73" s="50">
        <v>241710883.69</v>
      </c>
      <c r="V73" s="50">
        <v>240128306.58000001</v>
      </c>
      <c r="W73" s="50">
        <v>229114614.30000001</v>
      </c>
      <c r="X73" s="50">
        <v>234900441.28999996</v>
      </c>
      <c r="Y73" s="50">
        <v>224713972.26999998</v>
      </c>
      <c r="Z73" s="50">
        <v>257307133.25</v>
      </c>
      <c r="AA73" s="50">
        <v>253684514.94</v>
      </c>
      <c r="AB73" s="50">
        <v>228738313.49999997</v>
      </c>
      <c r="AC73" s="50">
        <v>232057913.97000006</v>
      </c>
      <c r="AD73" s="50">
        <v>220954727.11000001</v>
      </c>
      <c r="AE73" s="50">
        <v>229168598.88000005</v>
      </c>
      <c r="AF73" s="50">
        <v>226643718.15000001</v>
      </c>
      <c r="AG73" s="50">
        <v>216948339.54000002</v>
      </c>
      <c r="AH73" s="50">
        <v>231181776.75</v>
      </c>
      <c r="AI73" s="50">
        <v>218573652.53999996</v>
      </c>
      <c r="AJ73" s="50">
        <v>229419227.05000004</v>
      </c>
      <c r="AK73" s="50">
        <v>200333268.32000002</v>
      </c>
      <c r="AL73" s="50">
        <v>229193708.32999998</v>
      </c>
      <c r="AM73" s="50">
        <v>230775330.94999999</v>
      </c>
      <c r="AN73" s="50">
        <v>210249731.97999996</v>
      </c>
      <c r="AO73" s="50">
        <v>226552813.80000004</v>
      </c>
      <c r="AP73" s="50">
        <v>221260507.57999998</v>
      </c>
    </row>
    <row r="74" spans="1:42" s="34" customFormat="1" x14ac:dyDescent="0.25">
      <c r="A74" s="54" t="s">
        <v>35</v>
      </c>
      <c r="B74" s="54" t="s">
        <v>35</v>
      </c>
      <c r="C74" s="54" t="s">
        <v>35</v>
      </c>
      <c r="D74" s="54" t="s">
        <v>35</v>
      </c>
      <c r="E74" s="53" t="s">
        <v>37</v>
      </c>
      <c r="F74" s="49">
        <f t="shared" si="6"/>
        <v>5128083792.3300009</v>
      </c>
      <c r="G74" s="49">
        <v>152519349.64000002</v>
      </c>
      <c r="H74" s="49">
        <v>149523627.31</v>
      </c>
      <c r="I74" s="49">
        <v>134963281.45000002</v>
      </c>
      <c r="J74" s="49">
        <v>154777916.62</v>
      </c>
      <c r="K74" s="49">
        <v>157794361.06999999</v>
      </c>
      <c r="L74" s="49">
        <v>164347248.38999996</v>
      </c>
      <c r="M74" s="49">
        <v>155377712.16999999</v>
      </c>
      <c r="N74" s="49">
        <v>163525396.5</v>
      </c>
      <c r="O74" s="49">
        <v>193604838.5</v>
      </c>
      <c r="P74" s="49">
        <v>164663299.29000002</v>
      </c>
      <c r="Q74" s="50">
        <v>159744382.79999998</v>
      </c>
      <c r="R74" s="50">
        <v>152493874.72</v>
      </c>
      <c r="S74" s="50">
        <v>152078521.90000001</v>
      </c>
      <c r="T74" s="50">
        <v>150403651.67000002</v>
      </c>
      <c r="U74" s="50">
        <v>144349099.22999999</v>
      </c>
      <c r="V74" s="50">
        <v>141342205.91000003</v>
      </c>
      <c r="W74" s="50">
        <v>135201124.78</v>
      </c>
      <c r="X74" s="50">
        <v>137793010.80000001</v>
      </c>
      <c r="Y74" s="50">
        <v>131394702.14000002</v>
      </c>
      <c r="Z74" s="50">
        <v>148836160.34</v>
      </c>
      <c r="AA74" s="50">
        <v>148706359.21000004</v>
      </c>
      <c r="AB74" s="50">
        <v>133773473.52</v>
      </c>
      <c r="AC74" s="50">
        <v>134883183.61999997</v>
      </c>
      <c r="AD74" s="50">
        <v>128953883.14000002</v>
      </c>
      <c r="AE74" s="50">
        <v>133789662.29999998</v>
      </c>
      <c r="AF74" s="50">
        <v>130442550.04999998</v>
      </c>
      <c r="AG74" s="50">
        <v>126788796.41</v>
      </c>
      <c r="AH74" s="50">
        <v>133146681.97999999</v>
      </c>
      <c r="AI74" s="50">
        <v>125916584.89000002</v>
      </c>
      <c r="AJ74" s="50">
        <v>132517649.7</v>
      </c>
      <c r="AK74" s="50">
        <v>115857363.42000002</v>
      </c>
      <c r="AL74" s="50">
        <v>128194616.20999998</v>
      </c>
      <c r="AM74" s="50">
        <v>132627241.17</v>
      </c>
      <c r="AN74" s="50">
        <v>121251519.88000004</v>
      </c>
      <c r="AO74" s="50">
        <v>129968803.52</v>
      </c>
      <c r="AP74" s="50">
        <v>126531658.08</v>
      </c>
    </row>
    <row r="75" spans="1:42" s="34" customFormat="1" x14ac:dyDescent="0.25">
      <c r="A75" s="54" t="s">
        <v>35</v>
      </c>
      <c r="B75" s="54" t="s">
        <v>35</v>
      </c>
      <c r="C75" s="54" t="s">
        <v>35</v>
      </c>
      <c r="D75" s="54" t="s">
        <v>35</v>
      </c>
      <c r="E75" s="53" t="s">
        <v>38</v>
      </c>
      <c r="F75" s="49">
        <f t="shared" si="6"/>
        <v>13867686360.340002</v>
      </c>
      <c r="G75" s="49">
        <f>G73+G74</f>
        <v>409030491.47000003</v>
      </c>
      <c r="H75" s="49">
        <f t="shared" ref="H75:AP75" si="8">H73+H74</f>
        <v>400346427.20999992</v>
      </c>
      <c r="I75" s="49">
        <f t="shared" si="8"/>
        <v>362161892.74000007</v>
      </c>
      <c r="J75" s="49">
        <f t="shared" si="8"/>
        <v>413192160.79000002</v>
      </c>
      <c r="K75" s="49">
        <f t="shared" si="8"/>
        <v>419812595.61999995</v>
      </c>
      <c r="L75" s="49">
        <f t="shared" si="8"/>
        <v>439367846.15999997</v>
      </c>
      <c r="M75" s="49">
        <f t="shared" si="8"/>
        <v>414907048.82000005</v>
      </c>
      <c r="N75" s="49">
        <f t="shared" si="8"/>
        <v>439218688.17999995</v>
      </c>
      <c r="O75" s="49">
        <f t="shared" si="8"/>
        <v>519706412.43000007</v>
      </c>
      <c r="P75" s="49">
        <f t="shared" si="8"/>
        <v>441181125.30000001</v>
      </c>
      <c r="Q75" s="50">
        <f t="shared" si="8"/>
        <v>429174548.36000001</v>
      </c>
      <c r="R75" s="50">
        <f t="shared" si="8"/>
        <v>410353997.30999994</v>
      </c>
      <c r="S75" s="50">
        <f t="shared" si="8"/>
        <v>408209763.27999997</v>
      </c>
      <c r="T75" s="49">
        <f t="shared" si="8"/>
        <v>405145537.60000002</v>
      </c>
      <c r="U75" s="49">
        <f t="shared" si="8"/>
        <v>386059982.91999996</v>
      </c>
      <c r="V75" s="49">
        <f t="shared" si="8"/>
        <v>381470512.49000001</v>
      </c>
      <c r="W75" s="49">
        <f t="shared" si="8"/>
        <v>364315739.08000004</v>
      </c>
      <c r="X75" s="49">
        <f t="shared" si="8"/>
        <v>372693452.08999997</v>
      </c>
      <c r="Y75" s="49">
        <f t="shared" si="8"/>
        <v>356108674.40999997</v>
      </c>
      <c r="Z75" s="49">
        <f t="shared" si="8"/>
        <v>406143293.59000003</v>
      </c>
      <c r="AA75" s="49">
        <f t="shared" si="8"/>
        <v>402390874.15000004</v>
      </c>
      <c r="AB75" s="49">
        <f t="shared" si="8"/>
        <v>362511787.01999998</v>
      </c>
      <c r="AC75" s="49">
        <f t="shared" si="8"/>
        <v>366941097.59000003</v>
      </c>
      <c r="AD75" s="49">
        <f t="shared" si="8"/>
        <v>349908610.25</v>
      </c>
      <c r="AE75" s="49">
        <f t="shared" si="8"/>
        <v>362958261.18000007</v>
      </c>
      <c r="AF75" s="49">
        <f t="shared" si="8"/>
        <v>357086268.19999999</v>
      </c>
      <c r="AG75" s="49">
        <f t="shared" si="8"/>
        <v>343737135.95000005</v>
      </c>
      <c r="AH75" s="49">
        <f t="shared" si="8"/>
        <v>364328458.73000002</v>
      </c>
      <c r="AI75" s="49">
        <f t="shared" si="8"/>
        <v>344490237.42999995</v>
      </c>
      <c r="AJ75" s="49">
        <f t="shared" si="8"/>
        <v>361936876.75000006</v>
      </c>
      <c r="AK75" s="49">
        <f t="shared" si="8"/>
        <v>316190631.74000001</v>
      </c>
      <c r="AL75" s="49">
        <f t="shared" si="8"/>
        <v>357388324.53999996</v>
      </c>
      <c r="AM75" s="49">
        <f t="shared" si="8"/>
        <v>363402572.12</v>
      </c>
      <c r="AN75" s="49">
        <f t="shared" si="8"/>
        <v>331501251.86000001</v>
      </c>
      <c r="AO75" s="49">
        <f t="shared" si="8"/>
        <v>356521617.32000005</v>
      </c>
      <c r="AP75" s="49">
        <f t="shared" si="8"/>
        <v>347792165.65999997</v>
      </c>
    </row>
    <row r="76" spans="1:42" s="34" customFormat="1" x14ac:dyDescent="0.25">
      <c r="A76" s="54" t="s">
        <v>35</v>
      </c>
      <c r="B76" s="54" t="s">
        <v>35</v>
      </c>
      <c r="C76" s="54" t="s">
        <v>35</v>
      </c>
      <c r="D76" s="54" t="s">
        <v>35</v>
      </c>
      <c r="E76" s="53" t="s">
        <v>39</v>
      </c>
      <c r="F76" s="55"/>
      <c r="G76" s="55">
        <f t="shared" ref="G76:AP76" si="9">G72/G75</f>
        <v>0.19616263465259257</v>
      </c>
      <c r="H76" s="55">
        <f t="shared" si="9"/>
        <v>8.3087231130831801E-2</v>
      </c>
      <c r="I76" s="55">
        <f t="shared" si="9"/>
        <v>6.1356241767690937E-2</v>
      </c>
      <c r="J76" s="55">
        <f t="shared" si="9"/>
        <v>4.6646485870277081E-2</v>
      </c>
      <c r="K76" s="55">
        <f t="shared" si="9"/>
        <v>4.0685167282261257E-2</v>
      </c>
      <c r="L76" s="55">
        <f t="shared" si="9"/>
        <v>3.3341979773971187E-2</v>
      </c>
      <c r="M76" s="55">
        <f t="shared" si="9"/>
        <v>2.95103276380148E-2</v>
      </c>
      <c r="N76" s="55">
        <f t="shared" si="9"/>
        <v>2.0293217683732125E-2</v>
      </c>
      <c r="O76" s="55">
        <f t="shared" si="9"/>
        <v>1.2310979693485628E-2</v>
      </c>
      <c r="P76" s="55">
        <f t="shared" si="9"/>
        <v>1.2299598438872746E-2</v>
      </c>
      <c r="Q76" s="55">
        <f t="shared" si="9"/>
        <v>1.0860271276129594E-2</v>
      </c>
      <c r="R76" s="55">
        <f t="shared" si="9"/>
        <v>1.0276291781347875E-2</v>
      </c>
      <c r="S76" s="55">
        <f t="shared" si="9"/>
        <v>9.4573304150786467E-3</v>
      </c>
      <c r="T76" s="55">
        <f t="shared" si="9"/>
        <v>8.8085476916283344E-3</v>
      </c>
      <c r="U76" s="55">
        <f t="shared" si="9"/>
        <v>8.6535365171279167E-3</v>
      </c>
      <c r="V76" s="55">
        <f t="shared" si="9"/>
        <v>8.077569429644384E-3</v>
      </c>
      <c r="W76" s="55">
        <f t="shared" si="9"/>
        <v>8.1914643806939181E-3</v>
      </c>
      <c r="X76" s="55">
        <f t="shared" si="9"/>
        <v>8.5931937683375557E-3</v>
      </c>
      <c r="Y76" s="55">
        <f t="shared" si="9"/>
        <v>8.5974930407761666E-3</v>
      </c>
      <c r="Z76" s="55">
        <f t="shared" si="9"/>
        <v>7.2113085608564468E-3</v>
      </c>
      <c r="AA76" s="55">
        <f t="shared" si="9"/>
        <v>6.7315167763726969E-3</v>
      </c>
      <c r="AB76" s="55">
        <f t="shared" si="9"/>
        <v>7.2530079686896924E-3</v>
      </c>
      <c r="AC76" s="55">
        <f t="shared" si="9"/>
        <v>7.0435468716231221E-3</v>
      </c>
      <c r="AD76" s="55">
        <f t="shared" si="9"/>
        <v>7.312139327385986E-3</v>
      </c>
      <c r="AE76" s="55">
        <f t="shared" si="9"/>
        <v>6.6748812167097132E-3</v>
      </c>
      <c r="AF76" s="55">
        <f t="shared" si="9"/>
        <v>6.4982100311411538E-3</v>
      </c>
      <c r="AG76" s="55">
        <f t="shared" si="9"/>
        <v>7.2974563631811734E-3</v>
      </c>
      <c r="AH76" s="55">
        <f t="shared" si="9"/>
        <v>5.4346753116735289E-3</v>
      </c>
      <c r="AI76" s="55">
        <f t="shared" si="9"/>
        <v>5.7741440942987252E-3</v>
      </c>
      <c r="AJ76" s="55">
        <f t="shared" si="9"/>
        <v>5.5355845693057038E-3</v>
      </c>
      <c r="AK76" s="55">
        <f t="shared" si="9"/>
        <v>6.5117341354156604E-3</v>
      </c>
      <c r="AL76" s="55">
        <f t="shared" si="9"/>
        <v>5.5543644089521074E-3</v>
      </c>
      <c r="AM76" s="55">
        <f t="shared" si="9"/>
        <v>5.1716402529462645E-3</v>
      </c>
      <c r="AN76" s="55">
        <f t="shared" si="9"/>
        <v>5.7883660445734036E-3</v>
      </c>
      <c r="AO76" s="55">
        <f t="shared" si="9"/>
        <v>5.2289965865568279E-3</v>
      </c>
      <c r="AP76" s="55">
        <f t="shared" si="9"/>
        <v>5.1696582830956699E-3</v>
      </c>
    </row>
    <row r="77" spans="1:42" s="34" customFormat="1" x14ac:dyDescent="0.25">
      <c r="A77" s="51" t="s">
        <v>46</v>
      </c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</row>
    <row r="78" spans="1:42" s="34" customFormat="1" x14ac:dyDescent="0.25">
      <c r="F78" s="35"/>
    </row>
    <row r="79" spans="1:42" s="34" customFormat="1" x14ac:dyDescent="0.25">
      <c r="AO79" s="36"/>
    </row>
    <row r="80" spans="1:42" s="34" customFormat="1" x14ac:dyDescent="0.25"/>
    <row r="81" spans="7:9" s="34" customFormat="1" x14ac:dyDescent="0.25"/>
    <row r="82" spans="7:9" s="34" customFormat="1" x14ac:dyDescent="0.25"/>
    <row r="83" spans="7:9" s="34" customFormat="1" x14ac:dyDescent="0.25"/>
    <row r="84" spans="7:9" s="34" customFormat="1" x14ac:dyDescent="0.25"/>
    <row r="85" spans="7:9" s="34" customFormat="1" x14ac:dyDescent="0.25"/>
    <row r="86" spans="7:9" s="34" customFormat="1" x14ac:dyDescent="0.25"/>
    <row r="87" spans="7:9" s="34" customFormat="1" x14ac:dyDescent="0.25"/>
    <row r="88" spans="7:9" s="34" customFormat="1" x14ac:dyDescent="0.25"/>
    <row r="89" spans="7:9" s="34" customFormat="1" x14ac:dyDescent="0.25"/>
    <row r="90" spans="7:9" s="34" customFormat="1" x14ac:dyDescent="0.25">
      <c r="G90" s="37"/>
    </row>
    <row r="91" spans="7:9" s="34" customFormat="1" x14ac:dyDescent="0.25">
      <c r="G91" s="37"/>
    </row>
    <row r="92" spans="7:9" s="34" customFormat="1" x14ac:dyDescent="0.25">
      <c r="G92" s="37"/>
    </row>
    <row r="93" spans="7:9" s="34" customFormat="1" x14ac:dyDescent="0.25">
      <c r="G93" s="37"/>
      <c r="I93" s="37"/>
    </row>
    <row r="94" spans="7:9" s="34" customFormat="1" x14ac:dyDescent="0.25">
      <c r="G94" s="37"/>
      <c r="I94" s="37"/>
    </row>
    <row r="95" spans="7:9" s="34" customFormat="1" x14ac:dyDescent="0.25">
      <c r="G95" s="37"/>
      <c r="I95" s="37"/>
    </row>
    <row r="96" spans="7:9" s="34" customFormat="1" x14ac:dyDescent="0.25"/>
    <row r="97" spans="7:7" s="34" customFormat="1" x14ac:dyDescent="0.25">
      <c r="G97" s="35"/>
    </row>
    <row r="98" spans="7:7" s="34" customFormat="1" x14ac:dyDescent="0.25"/>
    <row r="99" spans="7:7" s="34" customFormat="1" x14ac:dyDescent="0.25"/>
    <row r="100" spans="7:7" s="34" customFormat="1" x14ac:dyDescent="0.25"/>
    <row r="101" spans="7:7" s="34" customFormat="1" x14ac:dyDescent="0.25"/>
    <row r="102" spans="7:7" s="34" customFormat="1" x14ac:dyDescent="0.25"/>
    <row r="103" spans="7:7" s="34" customFormat="1" x14ac:dyDescent="0.25"/>
    <row r="104" spans="7:7" s="34" customFormat="1" x14ac:dyDescent="0.25"/>
    <row r="105" spans="7:7" s="34" customFormat="1" x14ac:dyDescent="0.25"/>
    <row r="106" spans="7:7" s="34" customFormat="1" x14ac:dyDescent="0.25"/>
    <row r="107" spans="7:7" s="34" customFormat="1" x14ac:dyDescent="0.25"/>
    <row r="108" spans="7:7" s="34" customFormat="1" x14ac:dyDescent="0.25"/>
    <row r="109" spans="7:7" s="34" customFormat="1" x14ac:dyDescent="0.25"/>
    <row r="110" spans="7:7" s="34" customFormat="1" x14ac:dyDescent="0.25"/>
    <row r="111" spans="7:7" s="34" customFormat="1" x14ac:dyDescent="0.25"/>
    <row r="112" spans="7:7" s="34" customFormat="1" x14ac:dyDescent="0.25"/>
    <row r="113" s="34" customFormat="1" x14ac:dyDescent="0.25"/>
    <row r="114" s="34" customFormat="1" x14ac:dyDescent="0.25"/>
    <row r="115" s="34" customFormat="1" x14ac:dyDescent="0.25"/>
    <row r="116" s="34" customFormat="1" x14ac:dyDescent="0.25"/>
    <row r="117" s="34" customFormat="1" x14ac:dyDescent="0.25"/>
    <row r="118" s="34" customFormat="1" x14ac:dyDescent="0.25"/>
    <row r="119" s="34" customFormat="1" x14ac:dyDescent="0.25"/>
    <row r="120" s="34" customFormat="1" x14ac:dyDescent="0.25"/>
    <row r="121" s="34" customFormat="1" x14ac:dyDescent="0.25"/>
    <row r="122" s="34" customFormat="1" x14ac:dyDescent="0.25"/>
    <row r="123" s="34" customFormat="1" x14ac:dyDescent="0.25"/>
    <row r="124" s="34" customFormat="1" x14ac:dyDescent="0.25"/>
    <row r="125" s="34" customFormat="1" x14ac:dyDescent="0.25"/>
    <row r="126" s="34" customFormat="1" x14ac:dyDescent="0.25"/>
    <row r="127" s="34" customFormat="1" x14ac:dyDescent="0.25"/>
    <row r="128" s="34" customFormat="1" x14ac:dyDescent="0.25"/>
    <row r="129" s="34" customFormat="1" x14ac:dyDescent="0.25"/>
    <row r="130" s="34" customFormat="1" x14ac:dyDescent="0.25"/>
    <row r="131" s="34" customFormat="1" x14ac:dyDescent="0.25"/>
    <row r="132" s="34" customFormat="1" x14ac:dyDescent="0.25"/>
    <row r="133" s="34" customFormat="1" x14ac:dyDescent="0.25"/>
    <row r="134" s="34" customFormat="1" x14ac:dyDescent="0.25"/>
    <row r="135" s="34" customFormat="1" x14ac:dyDescent="0.25"/>
    <row r="136" s="34" customFormat="1" x14ac:dyDescent="0.25"/>
    <row r="137" s="34" customFormat="1" x14ac:dyDescent="0.25"/>
    <row r="138" s="34" customFormat="1" x14ac:dyDescent="0.25"/>
    <row r="139" s="34" customFormat="1" x14ac:dyDescent="0.25"/>
    <row r="140" s="34" customFormat="1" x14ac:dyDescent="0.25"/>
    <row r="141" s="34" customFormat="1" x14ac:dyDescent="0.25"/>
    <row r="142" s="34" customFormat="1" x14ac:dyDescent="0.25"/>
    <row r="143" s="34" customFormat="1" x14ac:dyDescent="0.25"/>
    <row r="144" s="34" customFormat="1" x14ac:dyDescent="0.25"/>
    <row r="145" s="34" customFormat="1" x14ac:dyDescent="0.25"/>
    <row r="146" s="34" customFormat="1" x14ac:dyDescent="0.25"/>
    <row r="147" s="34" customFormat="1" x14ac:dyDescent="0.25"/>
    <row r="148" s="34" customFormat="1" x14ac:dyDescent="0.25"/>
    <row r="149" s="34" customFormat="1" x14ac:dyDescent="0.25"/>
    <row r="150" s="34" customFormat="1" x14ac:dyDescent="0.25"/>
    <row r="151" s="34" customFormat="1" x14ac:dyDescent="0.25"/>
    <row r="152" s="34" customFormat="1" x14ac:dyDescent="0.25"/>
    <row r="153" s="34" customFormat="1" x14ac:dyDescent="0.25"/>
    <row r="154" s="34" customFormat="1" x14ac:dyDescent="0.25"/>
    <row r="155" s="34" customFormat="1" x14ac:dyDescent="0.25"/>
    <row r="156" s="34" customFormat="1" x14ac:dyDescent="0.25"/>
    <row r="157" s="34" customFormat="1" x14ac:dyDescent="0.25"/>
    <row r="158" s="34" customFormat="1" x14ac:dyDescent="0.25"/>
    <row r="159" s="34" customFormat="1" x14ac:dyDescent="0.25"/>
    <row r="160" s="34" customFormat="1" x14ac:dyDescent="0.25"/>
    <row r="161" s="34" customFormat="1" x14ac:dyDescent="0.25"/>
    <row r="162" s="34" customFormat="1" x14ac:dyDescent="0.25"/>
    <row r="163" s="34" customFormat="1" x14ac:dyDescent="0.25"/>
    <row r="164" s="34" customFormat="1" x14ac:dyDescent="0.25"/>
    <row r="165" s="34" customFormat="1" x14ac:dyDescent="0.25"/>
    <row r="166" s="34" customFormat="1" x14ac:dyDescent="0.25"/>
    <row r="167" s="34" customFormat="1" x14ac:dyDescent="0.25"/>
    <row r="168" s="34" customFormat="1" x14ac:dyDescent="0.25"/>
    <row r="169" s="34" customFormat="1" x14ac:dyDescent="0.25"/>
    <row r="170" s="34" customFormat="1" x14ac:dyDescent="0.25"/>
    <row r="171" s="34" customFormat="1" x14ac:dyDescent="0.25"/>
    <row r="172" s="34" customFormat="1" x14ac:dyDescent="0.25"/>
    <row r="173" s="34" customFormat="1" x14ac:dyDescent="0.25"/>
    <row r="174" s="34" customFormat="1" x14ac:dyDescent="0.25"/>
    <row r="175" s="34" customFormat="1" x14ac:dyDescent="0.25"/>
    <row r="176" s="34" customFormat="1" x14ac:dyDescent="0.25"/>
    <row r="177" s="34" customFormat="1" x14ac:dyDescent="0.25"/>
    <row r="178" s="34" customFormat="1" x14ac:dyDescent="0.25"/>
    <row r="179" s="34" customFormat="1" x14ac:dyDescent="0.25"/>
    <row r="180" s="34" customFormat="1" x14ac:dyDescent="0.25"/>
    <row r="181" s="34" customFormat="1" x14ac:dyDescent="0.25"/>
    <row r="182" s="34" customFormat="1" x14ac:dyDescent="0.25"/>
    <row r="183" s="34" customFormat="1" x14ac:dyDescent="0.25"/>
    <row r="184" s="34" customFormat="1" x14ac:dyDescent="0.25"/>
    <row r="185" s="34" customFormat="1" x14ac:dyDescent="0.25"/>
    <row r="186" s="34" customFormat="1" x14ac:dyDescent="0.25"/>
    <row r="187" s="34" customFormat="1" x14ac:dyDescent="0.25"/>
    <row r="188" s="34" customFormat="1" x14ac:dyDescent="0.25"/>
    <row r="189" s="34" customFormat="1" x14ac:dyDescent="0.25"/>
    <row r="190" s="34" customFormat="1" x14ac:dyDescent="0.25"/>
    <row r="191" s="34" customFormat="1" x14ac:dyDescent="0.25"/>
    <row r="192" s="34" customFormat="1" x14ac:dyDescent="0.25"/>
    <row r="193" s="34" customFormat="1" x14ac:dyDescent="0.25"/>
    <row r="194" s="34" customFormat="1" x14ac:dyDescent="0.25"/>
    <row r="195" s="34" customFormat="1" x14ac:dyDescent="0.25"/>
    <row r="196" s="34" customFormat="1" x14ac:dyDescent="0.25"/>
    <row r="197" s="34" customFormat="1" x14ac:dyDescent="0.25"/>
    <row r="198" s="34" customFormat="1" x14ac:dyDescent="0.25"/>
    <row r="199" s="34" customFormat="1" x14ac:dyDescent="0.25"/>
    <row r="200" s="34" customFormat="1" x14ac:dyDescent="0.25"/>
    <row r="201" s="34" customFormat="1" x14ac:dyDescent="0.25"/>
    <row r="202" s="34" customFormat="1" x14ac:dyDescent="0.25"/>
    <row r="203" s="34" customFormat="1" x14ac:dyDescent="0.25"/>
    <row r="204" s="34" customFormat="1" x14ac:dyDescent="0.25"/>
    <row r="205" s="34" customFormat="1" x14ac:dyDescent="0.25"/>
    <row r="206" s="34" customFormat="1" x14ac:dyDescent="0.25"/>
    <row r="207" s="34" customFormat="1" x14ac:dyDescent="0.25"/>
    <row r="208" s="34" customFormat="1" x14ac:dyDescent="0.25"/>
    <row r="209" s="34" customFormat="1" x14ac:dyDescent="0.25"/>
    <row r="210" s="34" customFormat="1" x14ac:dyDescent="0.25"/>
    <row r="211" s="34" customFormat="1" x14ac:dyDescent="0.25"/>
    <row r="212" s="34" customFormat="1" x14ac:dyDescent="0.25"/>
    <row r="213" s="34" customFormat="1" x14ac:dyDescent="0.25"/>
    <row r="214" s="34" customFormat="1" x14ac:dyDescent="0.25"/>
    <row r="215" s="34" customFormat="1" x14ac:dyDescent="0.25"/>
    <row r="216" s="34" customFormat="1" x14ac:dyDescent="0.25"/>
    <row r="217" s="34" customFormat="1" x14ac:dyDescent="0.25"/>
    <row r="218" s="34" customFormat="1" x14ac:dyDescent="0.25"/>
    <row r="219" s="34" customFormat="1" x14ac:dyDescent="0.25"/>
    <row r="220" s="34" customFormat="1" x14ac:dyDescent="0.25"/>
    <row r="221" s="34" customFormat="1" x14ac:dyDescent="0.25"/>
    <row r="222" s="34" customFormat="1" x14ac:dyDescent="0.25"/>
    <row r="223" s="34" customFormat="1" x14ac:dyDescent="0.25"/>
    <row r="224" s="34" customFormat="1" x14ac:dyDescent="0.25"/>
    <row r="225" s="34" customFormat="1" x14ac:dyDescent="0.25"/>
    <row r="226" s="34" customFormat="1" x14ac:dyDescent="0.25"/>
    <row r="227" s="34" customFormat="1" x14ac:dyDescent="0.25"/>
    <row r="228" s="34" customFormat="1" x14ac:dyDescent="0.25"/>
    <row r="229" s="34" customFormat="1" x14ac:dyDescent="0.25"/>
    <row r="230" s="34" customFormat="1" x14ac:dyDescent="0.25"/>
    <row r="231" s="34" customFormat="1" x14ac:dyDescent="0.25"/>
    <row r="232" s="34" customFormat="1" x14ac:dyDescent="0.25"/>
    <row r="233" s="34" customFormat="1" x14ac:dyDescent="0.25"/>
    <row r="234" s="34" customFormat="1" x14ac:dyDescent="0.25"/>
    <row r="235" s="34" customFormat="1" x14ac:dyDescent="0.25"/>
    <row r="236" s="34" customFormat="1" x14ac:dyDescent="0.25"/>
    <row r="237" s="34" customFormat="1" x14ac:dyDescent="0.25"/>
    <row r="238" s="34" customFormat="1" x14ac:dyDescent="0.25"/>
    <row r="239" s="34" customFormat="1" x14ac:dyDescent="0.25"/>
    <row r="240" s="34" customFormat="1" x14ac:dyDescent="0.25"/>
    <row r="241" s="34" customFormat="1" x14ac:dyDescent="0.25"/>
    <row r="242" s="34" customFormat="1" x14ac:dyDescent="0.25"/>
    <row r="243" s="34" customFormat="1" x14ac:dyDescent="0.25"/>
    <row r="244" s="34" customFormat="1" x14ac:dyDescent="0.25"/>
    <row r="245" s="34" customFormat="1" x14ac:dyDescent="0.25"/>
    <row r="246" s="34" customFormat="1" x14ac:dyDescent="0.25"/>
    <row r="247" s="34" customFormat="1" x14ac:dyDescent="0.25"/>
    <row r="248" s="34" customFormat="1" x14ac:dyDescent="0.25"/>
    <row r="249" s="34" customFormat="1" x14ac:dyDescent="0.25"/>
    <row r="250" s="34" customFormat="1" x14ac:dyDescent="0.25"/>
    <row r="251" s="34" customFormat="1" x14ac:dyDescent="0.25"/>
    <row r="252" s="34" customFormat="1" x14ac:dyDescent="0.25"/>
    <row r="253" s="34" customFormat="1" x14ac:dyDescent="0.25"/>
    <row r="254" s="34" customFormat="1" x14ac:dyDescent="0.25"/>
    <row r="255" s="34" customFormat="1" x14ac:dyDescent="0.25"/>
    <row r="256" s="34" customFormat="1" x14ac:dyDescent="0.25"/>
    <row r="257" s="34" customFormat="1" x14ac:dyDescent="0.25"/>
    <row r="258" s="34" customFormat="1" x14ac:dyDescent="0.25"/>
    <row r="259" s="34" customFormat="1" x14ac:dyDescent="0.25"/>
    <row r="260" s="34" customFormat="1" x14ac:dyDescent="0.25"/>
    <row r="261" s="34" customFormat="1" x14ac:dyDescent="0.25"/>
    <row r="262" s="34" customFormat="1" x14ac:dyDescent="0.25"/>
    <row r="263" s="34" customFormat="1" x14ac:dyDescent="0.25"/>
    <row r="264" s="34" customFormat="1" x14ac:dyDescent="0.25"/>
    <row r="265" s="34" customFormat="1" x14ac:dyDescent="0.25"/>
    <row r="266" s="34" customFormat="1" x14ac:dyDescent="0.25"/>
    <row r="267" s="34" customFormat="1" x14ac:dyDescent="0.25"/>
    <row r="268" s="34" customFormat="1" x14ac:dyDescent="0.25"/>
    <row r="269" s="34" customFormat="1" x14ac:dyDescent="0.25"/>
    <row r="270" s="34" customFormat="1" x14ac:dyDescent="0.25"/>
    <row r="271" s="34" customFormat="1" x14ac:dyDescent="0.25"/>
    <row r="272" s="34" customFormat="1" x14ac:dyDescent="0.25"/>
    <row r="273" s="34" customFormat="1" x14ac:dyDescent="0.25"/>
    <row r="274" s="34" customFormat="1" x14ac:dyDescent="0.25"/>
    <row r="275" s="34" customFormat="1" x14ac:dyDescent="0.25"/>
    <row r="276" s="34" customFormat="1" x14ac:dyDescent="0.25"/>
    <row r="277" s="34" customFormat="1" x14ac:dyDescent="0.25"/>
    <row r="278" s="34" customFormat="1" x14ac:dyDescent="0.25"/>
    <row r="279" s="34" customFormat="1" x14ac:dyDescent="0.25"/>
    <row r="280" s="34" customFormat="1" x14ac:dyDescent="0.25"/>
    <row r="281" s="34" customFormat="1" x14ac:dyDescent="0.25"/>
    <row r="282" s="34" customFormat="1" x14ac:dyDescent="0.25"/>
    <row r="283" s="34" customFormat="1" x14ac:dyDescent="0.25"/>
    <row r="284" s="34" customFormat="1" x14ac:dyDescent="0.25"/>
    <row r="285" s="34" customFormat="1" x14ac:dyDescent="0.25"/>
    <row r="286" s="34" customFormat="1" x14ac:dyDescent="0.25"/>
    <row r="287" s="34" customFormat="1" x14ac:dyDescent="0.25"/>
    <row r="288" s="34" customFormat="1" x14ac:dyDescent="0.25"/>
    <row r="289" s="34" customFormat="1" x14ac:dyDescent="0.25"/>
    <row r="290" s="34" customFormat="1" x14ac:dyDescent="0.25"/>
    <row r="291" s="34" customFormat="1" x14ac:dyDescent="0.25"/>
    <row r="292" s="34" customFormat="1" x14ac:dyDescent="0.25"/>
    <row r="293" s="34" customFormat="1" x14ac:dyDescent="0.25"/>
    <row r="294" s="34" customFormat="1" x14ac:dyDescent="0.25"/>
    <row r="295" s="34" customFormat="1" x14ac:dyDescent="0.25"/>
    <row r="296" s="34" customFormat="1" x14ac:dyDescent="0.25"/>
    <row r="297" s="34" customFormat="1" x14ac:dyDescent="0.25"/>
    <row r="298" s="34" customFormat="1" x14ac:dyDescent="0.25"/>
    <row r="299" s="34" customFormat="1" x14ac:dyDescent="0.25"/>
    <row r="300" s="34" customFormat="1" x14ac:dyDescent="0.25"/>
    <row r="301" s="34" customFormat="1" x14ac:dyDescent="0.25"/>
    <row r="302" s="34" customFormat="1" x14ac:dyDescent="0.25"/>
    <row r="303" s="34" customFormat="1" x14ac:dyDescent="0.25"/>
    <row r="304" s="34" customFormat="1" x14ac:dyDescent="0.25"/>
    <row r="305" s="34" customFormat="1" x14ac:dyDescent="0.25"/>
    <row r="306" s="34" customFormat="1" x14ac:dyDescent="0.25"/>
    <row r="307" s="34" customFormat="1" x14ac:dyDescent="0.25"/>
    <row r="308" s="34" customFormat="1" x14ac:dyDescent="0.25"/>
    <row r="309" s="34" customFormat="1" x14ac:dyDescent="0.25"/>
    <row r="310" s="34" customFormat="1" x14ac:dyDescent="0.25"/>
    <row r="311" s="34" customFormat="1" x14ac:dyDescent="0.25"/>
    <row r="312" s="34" customFormat="1" x14ac:dyDescent="0.25"/>
    <row r="313" s="34" customFormat="1" x14ac:dyDescent="0.25"/>
    <row r="314" s="34" customFormat="1" x14ac:dyDescent="0.25"/>
    <row r="315" s="34" customFormat="1" x14ac:dyDescent="0.25"/>
    <row r="316" s="34" customFormat="1" x14ac:dyDescent="0.25"/>
    <row r="317" s="34" customFormat="1" x14ac:dyDescent="0.25"/>
    <row r="318" s="34" customFormat="1" x14ac:dyDescent="0.25"/>
    <row r="319" s="34" customFormat="1" x14ac:dyDescent="0.25"/>
    <row r="320" s="34" customFormat="1" x14ac:dyDescent="0.25"/>
    <row r="321" s="34" customFormat="1" x14ac:dyDescent="0.25"/>
    <row r="322" s="34" customFormat="1" x14ac:dyDescent="0.25"/>
    <row r="323" s="34" customFormat="1" x14ac:dyDescent="0.25"/>
    <row r="324" s="34" customFormat="1" x14ac:dyDescent="0.25"/>
    <row r="325" s="34" customFormat="1" x14ac:dyDescent="0.25"/>
    <row r="326" s="34" customFormat="1" x14ac:dyDescent="0.25"/>
    <row r="327" s="34" customFormat="1" x14ac:dyDescent="0.25"/>
    <row r="328" s="34" customFormat="1" x14ac:dyDescent="0.25"/>
    <row r="329" s="34" customFormat="1" x14ac:dyDescent="0.25"/>
    <row r="330" s="34" customFormat="1" x14ac:dyDescent="0.25"/>
    <row r="331" s="34" customFormat="1" x14ac:dyDescent="0.25"/>
    <row r="332" s="34" customFormat="1" x14ac:dyDescent="0.25"/>
    <row r="333" s="34" customFormat="1" x14ac:dyDescent="0.25"/>
    <row r="334" s="34" customFormat="1" x14ac:dyDescent="0.25"/>
    <row r="335" s="34" customFormat="1" x14ac:dyDescent="0.25"/>
    <row r="336" s="34" customFormat="1" x14ac:dyDescent="0.25"/>
    <row r="337" s="34" customFormat="1" x14ac:dyDescent="0.25"/>
    <row r="338" s="34" customFormat="1" x14ac:dyDescent="0.25"/>
    <row r="339" s="34" customFormat="1" x14ac:dyDescent="0.25"/>
    <row r="340" s="34" customFormat="1" x14ac:dyDescent="0.25"/>
    <row r="341" s="34" customFormat="1" x14ac:dyDescent="0.25"/>
    <row r="342" s="34" customFormat="1" x14ac:dyDescent="0.25"/>
    <row r="343" s="34" customFormat="1" x14ac:dyDescent="0.25"/>
    <row r="344" s="34" customFormat="1" x14ac:dyDescent="0.25"/>
    <row r="345" s="34" customFormat="1" x14ac:dyDescent="0.25"/>
    <row r="346" s="34" customFormat="1" x14ac:dyDescent="0.25"/>
    <row r="347" s="34" customFormat="1" x14ac:dyDescent="0.25"/>
    <row r="348" s="34" customFormat="1" x14ac:dyDescent="0.25"/>
    <row r="349" s="34" customFormat="1" x14ac:dyDescent="0.25"/>
    <row r="350" s="34" customFormat="1" x14ac:dyDescent="0.25"/>
    <row r="351" s="34" customFormat="1" x14ac:dyDescent="0.25"/>
    <row r="352" s="34" customFormat="1" x14ac:dyDescent="0.25"/>
    <row r="353" s="34" customFormat="1" x14ac:dyDescent="0.25"/>
    <row r="354" s="34" customFormat="1" x14ac:dyDescent="0.25"/>
    <row r="355" s="34" customFormat="1" x14ac:dyDescent="0.25"/>
    <row r="356" s="34" customFormat="1" x14ac:dyDescent="0.25"/>
    <row r="357" s="34" customFormat="1" x14ac:dyDescent="0.25"/>
    <row r="358" s="34" customFormat="1" x14ac:dyDescent="0.25"/>
    <row r="359" s="34" customFormat="1" x14ac:dyDescent="0.25"/>
    <row r="360" s="34" customFormat="1" x14ac:dyDescent="0.25"/>
    <row r="361" s="34" customFormat="1" x14ac:dyDescent="0.25"/>
    <row r="362" s="34" customFormat="1" x14ac:dyDescent="0.25"/>
    <row r="363" s="34" customFormat="1" x14ac:dyDescent="0.25"/>
    <row r="364" s="34" customFormat="1" x14ac:dyDescent="0.25"/>
    <row r="365" s="34" customFormat="1" x14ac:dyDescent="0.25"/>
    <row r="366" s="34" customFormat="1" x14ac:dyDescent="0.25"/>
    <row r="367" s="34" customFormat="1" x14ac:dyDescent="0.25"/>
    <row r="368" s="34" customFormat="1" x14ac:dyDescent="0.25"/>
    <row r="369" s="34" customFormat="1" x14ac:dyDescent="0.25"/>
    <row r="370" s="34" customFormat="1" x14ac:dyDescent="0.25"/>
    <row r="371" s="34" customFormat="1" x14ac:dyDescent="0.25"/>
    <row r="372" s="34" customFormat="1" x14ac:dyDescent="0.25"/>
    <row r="373" s="34" customFormat="1" x14ac:dyDescent="0.25"/>
    <row r="374" s="34" customFormat="1" x14ac:dyDescent="0.25"/>
    <row r="375" s="34" customFormat="1" x14ac:dyDescent="0.25"/>
    <row r="376" s="34" customFormat="1" x14ac:dyDescent="0.25"/>
    <row r="377" s="34" customFormat="1" x14ac:dyDescent="0.25"/>
    <row r="378" s="34" customFormat="1" x14ac:dyDescent="0.25"/>
    <row r="379" s="34" customFormat="1" x14ac:dyDescent="0.25"/>
    <row r="380" s="34" customFormat="1" x14ac:dyDescent="0.25"/>
    <row r="381" s="34" customFormat="1" x14ac:dyDescent="0.25"/>
    <row r="382" s="34" customFormat="1" x14ac:dyDescent="0.25"/>
    <row r="383" s="34" customFormat="1" x14ac:dyDescent="0.25"/>
    <row r="384" s="34" customFormat="1" x14ac:dyDescent="0.25"/>
    <row r="385" s="34" customFormat="1" x14ac:dyDescent="0.25"/>
    <row r="386" s="34" customFormat="1" x14ac:dyDescent="0.25"/>
    <row r="387" s="34" customFormat="1" x14ac:dyDescent="0.25"/>
    <row r="388" s="34" customFormat="1" x14ac:dyDescent="0.25"/>
    <row r="389" s="34" customFormat="1" x14ac:dyDescent="0.25"/>
    <row r="390" s="34" customFormat="1" x14ac:dyDescent="0.25"/>
    <row r="391" s="34" customFormat="1" x14ac:dyDescent="0.25"/>
    <row r="392" s="34" customFormat="1" x14ac:dyDescent="0.25"/>
    <row r="393" s="34" customFormat="1" x14ac:dyDescent="0.25"/>
    <row r="394" s="34" customFormat="1" x14ac:dyDescent="0.25"/>
    <row r="395" s="34" customFormat="1" x14ac:dyDescent="0.25"/>
    <row r="396" s="34" customFormat="1" x14ac:dyDescent="0.25"/>
    <row r="397" s="34" customFormat="1" x14ac:dyDescent="0.25"/>
    <row r="398" s="34" customFormat="1" x14ac:dyDescent="0.25"/>
    <row r="399" s="34" customFormat="1" x14ac:dyDescent="0.25"/>
    <row r="400" s="34" customFormat="1" x14ac:dyDescent="0.25"/>
    <row r="401" s="34" customFormat="1" x14ac:dyDescent="0.25"/>
    <row r="402" s="34" customFormat="1" x14ac:dyDescent="0.25"/>
    <row r="403" s="34" customFormat="1" x14ac:dyDescent="0.25"/>
    <row r="404" s="34" customFormat="1" x14ac:dyDescent="0.25"/>
    <row r="405" s="34" customFormat="1" x14ac:dyDescent="0.25"/>
    <row r="406" s="34" customFormat="1" x14ac:dyDescent="0.25"/>
    <row r="407" s="34" customFormat="1" x14ac:dyDescent="0.25"/>
    <row r="408" s="34" customFormat="1" x14ac:dyDescent="0.25"/>
    <row r="409" s="34" customFormat="1" x14ac:dyDescent="0.25"/>
    <row r="410" s="34" customFormat="1" x14ac:dyDescent="0.25"/>
    <row r="411" s="34" customFormat="1" x14ac:dyDescent="0.25"/>
    <row r="412" s="34" customFormat="1" x14ac:dyDescent="0.25"/>
    <row r="413" s="34" customFormat="1" x14ac:dyDescent="0.25"/>
    <row r="414" s="34" customFormat="1" x14ac:dyDescent="0.25"/>
    <row r="415" s="34" customFormat="1" x14ac:dyDescent="0.25"/>
    <row r="416" s="34" customFormat="1" x14ac:dyDescent="0.25"/>
    <row r="417" s="34" customFormat="1" x14ac:dyDescent="0.25"/>
    <row r="418" s="34" customFormat="1" x14ac:dyDescent="0.25"/>
    <row r="419" s="34" customFormat="1" x14ac:dyDescent="0.25"/>
    <row r="420" s="34" customFormat="1" x14ac:dyDescent="0.25"/>
    <row r="421" s="34" customFormat="1" x14ac:dyDescent="0.25"/>
    <row r="422" s="34" customFormat="1" x14ac:dyDescent="0.25"/>
    <row r="423" s="34" customFormat="1" x14ac:dyDescent="0.25"/>
    <row r="424" s="34" customFormat="1" x14ac:dyDescent="0.25"/>
    <row r="425" s="34" customFormat="1" x14ac:dyDescent="0.25"/>
    <row r="426" s="34" customFormat="1" x14ac:dyDescent="0.25"/>
    <row r="427" s="34" customFormat="1" x14ac:dyDescent="0.25"/>
    <row r="428" s="34" customFormat="1" x14ac:dyDescent="0.25"/>
    <row r="429" s="34" customFormat="1" x14ac:dyDescent="0.25"/>
    <row r="430" s="34" customFormat="1" x14ac:dyDescent="0.25"/>
    <row r="431" s="34" customFormat="1" x14ac:dyDescent="0.25"/>
    <row r="432" s="34" customFormat="1" x14ac:dyDescent="0.25"/>
    <row r="433" s="34" customFormat="1" x14ac:dyDescent="0.25"/>
    <row r="434" s="34" customFormat="1" x14ac:dyDescent="0.25"/>
    <row r="435" s="34" customFormat="1" x14ac:dyDescent="0.25"/>
    <row r="436" s="34" customFormat="1" x14ac:dyDescent="0.25"/>
    <row r="437" s="34" customFormat="1" x14ac:dyDescent="0.25"/>
    <row r="438" s="34" customFormat="1" x14ac:dyDescent="0.25"/>
    <row r="439" s="34" customFormat="1" x14ac:dyDescent="0.25"/>
    <row r="440" s="34" customFormat="1" x14ac:dyDescent="0.25"/>
    <row r="441" s="34" customFormat="1" x14ac:dyDescent="0.25"/>
    <row r="442" s="34" customFormat="1" x14ac:dyDescent="0.25"/>
    <row r="443" s="34" customFormat="1" x14ac:dyDescent="0.25"/>
    <row r="444" s="34" customFormat="1" x14ac:dyDescent="0.25"/>
    <row r="445" s="34" customFormat="1" x14ac:dyDescent="0.25"/>
    <row r="446" s="34" customFormat="1" x14ac:dyDescent="0.25"/>
    <row r="447" s="34" customFormat="1" x14ac:dyDescent="0.25"/>
    <row r="448" s="34" customFormat="1" x14ac:dyDescent="0.25"/>
    <row r="449" s="34" customFormat="1" x14ac:dyDescent="0.25"/>
    <row r="450" s="34" customFormat="1" x14ac:dyDescent="0.25"/>
    <row r="451" s="34" customFormat="1" x14ac:dyDescent="0.25"/>
    <row r="452" s="34" customFormat="1" x14ac:dyDescent="0.25"/>
    <row r="453" s="34" customFormat="1" x14ac:dyDescent="0.25"/>
    <row r="454" s="34" customFormat="1" x14ac:dyDescent="0.25"/>
    <row r="455" s="34" customFormat="1" x14ac:dyDescent="0.25"/>
    <row r="456" s="34" customFormat="1" x14ac:dyDescent="0.25"/>
    <row r="457" s="34" customFormat="1" x14ac:dyDescent="0.25"/>
    <row r="458" s="34" customFormat="1" x14ac:dyDescent="0.25"/>
    <row r="459" s="34" customFormat="1" x14ac:dyDescent="0.25"/>
    <row r="460" s="34" customFormat="1" x14ac:dyDescent="0.25"/>
    <row r="461" s="34" customFormat="1" x14ac:dyDescent="0.25"/>
    <row r="462" s="34" customFormat="1" x14ac:dyDescent="0.25"/>
    <row r="463" s="34" customFormat="1" x14ac:dyDescent="0.25"/>
    <row r="464" s="34" customFormat="1" x14ac:dyDescent="0.25"/>
    <row r="465" s="34" customFormat="1" x14ac:dyDescent="0.25"/>
    <row r="466" s="34" customFormat="1" x14ac:dyDescent="0.25"/>
    <row r="467" s="34" customFormat="1" x14ac:dyDescent="0.25"/>
    <row r="468" s="34" customFormat="1" x14ac:dyDescent="0.25"/>
    <row r="469" s="34" customFormat="1" x14ac:dyDescent="0.25"/>
    <row r="470" s="34" customFormat="1" x14ac:dyDescent="0.25"/>
    <row r="471" s="34" customFormat="1" x14ac:dyDescent="0.25"/>
    <row r="472" s="34" customFormat="1" x14ac:dyDescent="0.25"/>
    <row r="473" s="34" customFormat="1" x14ac:dyDescent="0.25"/>
    <row r="474" s="34" customFormat="1" x14ac:dyDescent="0.25"/>
    <row r="475" s="34" customFormat="1" x14ac:dyDescent="0.25"/>
    <row r="476" s="34" customFormat="1" x14ac:dyDescent="0.25"/>
    <row r="477" s="34" customFormat="1" x14ac:dyDescent="0.25"/>
    <row r="478" s="34" customFormat="1" x14ac:dyDescent="0.25"/>
    <row r="479" s="34" customFormat="1" x14ac:dyDescent="0.25"/>
    <row r="480" s="34" customFormat="1" x14ac:dyDescent="0.25"/>
    <row r="481" s="34" customFormat="1" x14ac:dyDescent="0.25"/>
    <row r="482" s="34" customFormat="1" x14ac:dyDescent="0.25"/>
    <row r="483" s="34" customFormat="1" x14ac:dyDescent="0.25"/>
    <row r="484" s="34" customFormat="1" x14ac:dyDescent="0.25"/>
    <row r="485" s="34" customFormat="1" x14ac:dyDescent="0.25"/>
    <row r="486" s="34" customFormat="1" x14ac:dyDescent="0.25"/>
    <row r="487" s="34" customFormat="1" x14ac:dyDescent="0.25"/>
    <row r="488" s="34" customFormat="1" x14ac:dyDescent="0.25"/>
    <row r="489" s="34" customFormat="1" x14ac:dyDescent="0.25"/>
    <row r="490" s="34" customFormat="1" x14ac:dyDescent="0.25"/>
    <row r="491" s="34" customFormat="1" x14ac:dyDescent="0.25"/>
    <row r="492" s="34" customFormat="1" x14ac:dyDescent="0.25"/>
    <row r="493" s="34" customFormat="1" x14ac:dyDescent="0.25"/>
    <row r="494" s="34" customFormat="1" x14ac:dyDescent="0.25"/>
    <row r="495" s="34" customFormat="1" x14ac:dyDescent="0.25"/>
    <row r="496" s="34" customFormat="1" x14ac:dyDescent="0.25"/>
    <row r="497" s="34" customFormat="1" x14ac:dyDescent="0.25"/>
    <row r="498" s="34" customFormat="1" x14ac:dyDescent="0.25"/>
    <row r="499" s="34" customFormat="1" x14ac:dyDescent="0.25"/>
    <row r="500" s="34" customFormat="1" x14ac:dyDescent="0.25"/>
    <row r="501" s="34" customFormat="1" x14ac:dyDescent="0.25"/>
    <row r="502" s="34" customFormat="1" x14ac:dyDescent="0.25"/>
    <row r="503" s="34" customFormat="1" x14ac:dyDescent="0.25"/>
    <row r="504" s="34" customFormat="1" x14ac:dyDescent="0.25"/>
    <row r="505" s="34" customFormat="1" x14ac:dyDescent="0.25"/>
    <row r="506" s="34" customFormat="1" x14ac:dyDescent="0.25"/>
    <row r="507" s="34" customFormat="1" x14ac:dyDescent="0.25"/>
    <row r="508" s="34" customFormat="1" x14ac:dyDescent="0.25"/>
    <row r="509" s="34" customFormat="1" x14ac:dyDescent="0.25"/>
    <row r="510" s="34" customFormat="1" x14ac:dyDescent="0.25"/>
    <row r="511" s="34" customFormat="1" x14ac:dyDescent="0.25"/>
    <row r="512" s="34" customFormat="1" x14ac:dyDescent="0.25"/>
    <row r="513" s="34" customFormat="1" x14ac:dyDescent="0.25"/>
    <row r="514" s="34" customFormat="1" x14ac:dyDescent="0.25"/>
    <row r="515" s="34" customFormat="1" x14ac:dyDescent="0.25"/>
    <row r="516" s="34" customFormat="1" x14ac:dyDescent="0.25"/>
    <row r="517" s="34" customFormat="1" x14ac:dyDescent="0.25"/>
    <row r="518" s="34" customFormat="1" x14ac:dyDescent="0.25"/>
    <row r="519" s="34" customFormat="1" x14ac:dyDescent="0.25"/>
    <row r="520" s="34" customFormat="1" x14ac:dyDescent="0.25"/>
    <row r="521" s="34" customFormat="1" x14ac:dyDescent="0.25"/>
    <row r="522" s="34" customFormat="1" x14ac:dyDescent="0.25"/>
    <row r="523" s="34" customFormat="1" x14ac:dyDescent="0.25"/>
    <row r="524" s="34" customFormat="1" x14ac:dyDescent="0.25"/>
    <row r="525" s="34" customFormat="1" x14ac:dyDescent="0.25"/>
    <row r="526" s="34" customFormat="1" x14ac:dyDescent="0.25"/>
    <row r="527" s="34" customFormat="1" x14ac:dyDescent="0.25"/>
    <row r="528" s="34" customFormat="1" x14ac:dyDescent="0.25"/>
    <row r="529" s="34" customFormat="1" x14ac:dyDescent="0.25"/>
    <row r="530" s="34" customFormat="1" x14ac:dyDescent="0.25"/>
    <row r="531" s="34" customFormat="1" x14ac:dyDescent="0.25"/>
    <row r="532" s="34" customFormat="1" x14ac:dyDescent="0.25"/>
    <row r="533" s="34" customFormat="1" x14ac:dyDescent="0.25"/>
    <row r="534" s="34" customFormat="1" x14ac:dyDescent="0.25"/>
    <row r="535" s="34" customFormat="1" x14ac:dyDescent="0.25"/>
    <row r="536" s="34" customFormat="1" x14ac:dyDescent="0.25"/>
    <row r="537" s="34" customFormat="1" x14ac:dyDescent="0.25"/>
    <row r="538" s="34" customFormat="1" x14ac:dyDescent="0.25"/>
    <row r="539" s="34" customFormat="1" x14ac:dyDescent="0.25"/>
    <row r="540" s="34" customFormat="1" x14ac:dyDescent="0.25"/>
    <row r="541" s="34" customFormat="1" x14ac:dyDescent="0.25"/>
    <row r="542" s="34" customFormat="1" x14ac:dyDescent="0.25"/>
    <row r="543" s="34" customFormat="1" x14ac:dyDescent="0.25"/>
    <row r="544" s="34" customFormat="1" x14ac:dyDescent="0.25"/>
    <row r="545" s="34" customFormat="1" x14ac:dyDescent="0.25"/>
    <row r="546" s="34" customFormat="1" x14ac:dyDescent="0.25"/>
    <row r="547" s="34" customFormat="1" x14ac:dyDescent="0.25"/>
    <row r="548" s="34" customFormat="1" x14ac:dyDescent="0.25"/>
    <row r="549" s="34" customFormat="1" x14ac:dyDescent="0.25"/>
    <row r="550" s="34" customFormat="1" x14ac:dyDescent="0.25"/>
    <row r="551" s="34" customFormat="1" x14ac:dyDescent="0.25"/>
    <row r="552" s="34" customFormat="1" x14ac:dyDescent="0.25"/>
    <row r="553" s="34" customFormat="1" x14ac:dyDescent="0.25"/>
    <row r="554" s="34" customFormat="1" x14ac:dyDescent="0.25"/>
    <row r="555" s="34" customFormat="1" x14ac:dyDescent="0.25"/>
    <row r="556" s="34" customFormat="1" x14ac:dyDescent="0.25"/>
    <row r="557" s="34" customFormat="1" x14ac:dyDescent="0.25"/>
    <row r="558" s="34" customFormat="1" x14ac:dyDescent="0.25"/>
    <row r="559" s="34" customFormat="1" x14ac:dyDescent="0.25"/>
    <row r="560" s="34" customFormat="1" x14ac:dyDescent="0.25"/>
    <row r="561" s="34" customFormat="1" x14ac:dyDescent="0.25"/>
    <row r="562" s="34" customFormat="1" x14ac:dyDescent="0.25"/>
    <row r="563" s="34" customFormat="1" x14ac:dyDescent="0.25"/>
    <row r="564" s="34" customFormat="1" x14ac:dyDescent="0.25"/>
    <row r="565" s="34" customFormat="1" x14ac:dyDescent="0.25"/>
    <row r="566" s="34" customFormat="1" x14ac:dyDescent="0.25"/>
    <row r="567" s="34" customFormat="1" x14ac:dyDescent="0.25"/>
    <row r="568" s="34" customFormat="1" x14ac:dyDescent="0.25"/>
    <row r="569" s="34" customFormat="1" x14ac:dyDescent="0.25"/>
    <row r="570" s="34" customFormat="1" x14ac:dyDescent="0.25"/>
    <row r="571" s="34" customFormat="1" x14ac:dyDescent="0.25"/>
    <row r="572" s="34" customFormat="1" x14ac:dyDescent="0.25"/>
    <row r="573" s="34" customFormat="1" x14ac:dyDescent="0.25"/>
    <row r="574" s="34" customFormat="1" x14ac:dyDescent="0.25"/>
    <row r="575" s="34" customFormat="1" x14ac:dyDescent="0.25"/>
    <row r="576" s="34" customFormat="1" x14ac:dyDescent="0.25"/>
    <row r="577" s="34" customFormat="1" x14ac:dyDescent="0.25"/>
    <row r="578" s="34" customFormat="1" x14ac:dyDescent="0.25"/>
    <row r="579" s="34" customFormat="1" x14ac:dyDescent="0.25"/>
    <row r="580" s="34" customFormat="1" x14ac:dyDescent="0.25"/>
    <row r="581" s="34" customFormat="1" x14ac:dyDescent="0.25"/>
    <row r="582" s="34" customFormat="1" x14ac:dyDescent="0.25"/>
    <row r="583" s="34" customFormat="1" x14ac:dyDescent="0.25"/>
    <row r="584" s="34" customFormat="1" x14ac:dyDescent="0.25"/>
    <row r="585" s="34" customFormat="1" x14ac:dyDescent="0.25"/>
    <row r="586" s="34" customFormat="1" x14ac:dyDescent="0.25"/>
    <row r="587" s="34" customFormat="1" x14ac:dyDescent="0.25"/>
    <row r="588" s="34" customFormat="1" x14ac:dyDescent="0.25"/>
    <row r="589" s="34" customFormat="1" x14ac:dyDescent="0.25"/>
    <row r="590" s="34" customFormat="1" x14ac:dyDescent="0.25"/>
    <row r="591" s="34" customFormat="1" x14ac:dyDescent="0.25"/>
    <row r="592" s="34" customFormat="1" x14ac:dyDescent="0.25"/>
    <row r="593" s="34" customFormat="1" x14ac:dyDescent="0.25"/>
    <row r="594" s="34" customFormat="1" x14ac:dyDescent="0.25"/>
    <row r="595" s="34" customFormat="1" x14ac:dyDescent="0.25"/>
    <row r="596" s="34" customFormat="1" x14ac:dyDescent="0.25"/>
    <row r="597" s="34" customFormat="1" x14ac:dyDescent="0.25"/>
    <row r="598" s="34" customFormat="1" x14ac:dyDescent="0.25"/>
    <row r="599" s="34" customFormat="1" x14ac:dyDescent="0.25"/>
    <row r="600" s="34" customFormat="1" x14ac:dyDescent="0.25"/>
    <row r="601" s="34" customFormat="1" x14ac:dyDescent="0.25"/>
    <row r="602" s="34" customFormat="1" x14ac:dyDescent="0.25"/>
    <row r="603" s="34" customFormat="1" x14ac:dyDescent="0.25"/>
    <row r="604" s="34" customFormat="1" x14ac:dyDescent="0.25"/>
    <row r="605" s="34" customFormat="1" x14ac:dyDescent="0.25"/>
    <row r="606" s="34" customFormat="1" x14ac:dyDescent="0.25"/>
    <row r="607" s="34" customFormat="1" x14ac:dyDescent="0.25"/>
    <row r="608" s="34" customFormat="1" x14ac:dyDescent="0.25"/>
    <row r="609" s="34" customFormat="1" x14ac:dyDescent="0.25"/>
    <row r="610" s="34" customFormat="1" x14ac:dyDescent="0.25"/>
    <row r="611" s="34" customFormat="1" x14ac:dyDescent="0.25"/>
    <row r="612" s="34" customFormat="1" x14ac:dyDescent="0.25"/>
    <row r="613" s="34" customFormat="1" x14ac:dyDescent="0.25"/>
    <row r="614" s="34" customFormat="1" x14ac:dyDescent="0.25"/>
    <row r="615" s="34" customFormat="1" x14ac:dyDescent="0.25"/>
    <row r="616" s="34" customFormat="1" x14ac:dyDescent="0.25"/>
    <row r="617" s="34" customFormat="1" x14ac:dyDescent="0.25"/>
    <row r="618" s="34" customFormat="1" x14ac:dyDescent="0.25"/>
    <row r="619" s="34" customFormat="1" x14ac:dyDescent="0.25"/>
    <row r="620" s="34" customFormat="1" x14ac:dyDescent="0.25"/>
    <row r="621" s="34" customFormat="1" x14ac:dyDescent="0.25"/>
    <row r="622" s="34" customFormat="1" x14ac:dyDescent="0.25"/>
    <row r="623" s="34" customFormat="1" x14ac:dyDescent="0.25"/>
    <row r="624" s="34" customFormat="1" x14ac:dyDescent="0.25"/>
    <row r="625" s="34" customFormat="1" x14ac:dyDescent="0.25"/>
    <row r="626" s="34" customFormat="1" x14ac:dyDescent="0.25"/>
    <row r="627" s="34" customFormat="1" x14ac:dyDescent="0.25"/>
    <row r="628" s="34" customFormat="1" x14ac:dyDescent="0.25"/>
    <row r="629" s="34" customFormat="1" x14ac:dyDescent="0.25"/>
    <row r="630" s="34" customFormat="1" x14ac:dyDescent="0.25"/>
    <row r="631" s="34" customFormat="1" x14ac:dyDescent="0.25"/>
    <row r="632" s="34" customFormat="1" x14ac:dyDescent="0.25"/>
    <row r="633" s="34" customFormat="1" x14ac:dyDescent="0.25"/>
    <row r="634" s="34" customFormat="1" x14ac:dyDescent="0.25"/>
    <row r="635" s="34" customFormat="1" x14ac:dyDescent="0.25"/>
    <row r="636" s="34" customFormat="1" x14ac:dyDescent="0.25"/>
    <row r="637" s="34" customFormat="1" x14ac:dyDescent="0.25"/>
    <row r="638" s="34" customFormat="1" x14ac:dyDescent="0.25"/>
    <row r="639" s="34" customFormat="1" x14ac:dyDescent="0.25"/>
    <row r="640" s="34" customFormat="1" x14ac:dyDescent="0.25"/>
    <row r="641" s="34" customFormat="1" x14ac:dyDescent="0.25"/>
    <row r="642" s="34" customFormat="1" x14ac:dyDescent="0.25"/>
    <row r="643" s="34" customFormat="1" x14ac:dyDescent="0.25"/>
    <row r="644" s="34" customFormat="1" x14ac:dyDescent="0.25"/>
    <row r="645" s="34" customFormat="1" x14ac:dyDescent="0.25"/>
    <row r="646" s="34" customFormat="1" x14ac:dyDescent="0.25"/>
    <row r="647" s="34" customFormat="1" x14ac:dyDescent="0.25"/>
    <row r="648" s="34" customFormat="1" x14ac:dyDescent="0.25"/>
    <row r="649" s="34" customFormat="1" x14ac:dyDescent="0.25"/>
    <row r="650" s="34" customFormat="1" x14ac:dyDescent="0.25"/>
    <row r="651" s="34" customFormat="1" x14ac:dyDescent="0.25"/>
    <row r="652" s="34" customFormat="1" x14ac:dyDescent="0.25"/>
    <row r="653" s="34" customFormat="1" x14ac:dyDescent="0.25"/>
    <row r="654" s="34" customFormat="1" x14ac:dyDescent="0.25"/>
    <row r="655" s="34" customFormat="1" x14ac:dyDescent="0.25"/>
    <row r="656" s="34" customFormat="1" x14ac:dyDescent="0.25"/>
    <row r="657" s="34" customFormat="1" x14ac:dyDescent="0.25"/>
    <row r="658" s="34" customFormat="1" x14ac:dyDescent="0.25"/>
    <row r="659" s="34" customFormat="1" x14ac:dyDescent="0.25"/>
    <row r="660" s="34" customFormat="1" x14ac:dyDescent="0.25"/>
    <row r="661" s="34" customFormat="1" x14ac:dyDescent="0.25"/>
    <row r="662" s="34" customFormat="1" x14ac:dyDescent="0.25"/>
    <row r="663" s="34" customFormat="1" x14ac:dyDescent="0.25"/>
    <row r="664" s="34" customFormat="1" x14ac:dyDescent="0.25"/>
    <row r="665" s="34" customFormat="1" x14ac:dyDescent="0.25"/>
    <row r="666" s="34" customFormat="1" x14ac:dyDescent="0.25"/>
    <row r="667" s="34" customFormat="1" x14ac:dyDescent="0.25"/>
    <row r="668" s="34" customFormat="1" x14ac:dyDescent="0.25"/>
    <row r="669" s="34" customFormat="1" x14ac:dyDescent="0.25"/>
    <row r="670" s="34" customFormat="1" x14ac:dyDescent="0.25"/>
    <row r="671" s="34" customFormat="1" x14ac:dyDescent="0.25"/>
    <row r="672" s="34" customFormat="1" x14ac:dyDescent="0.25"/>
    <row r="673" s="34" customFormat="1" x14ac:dyDescent="0.25"/>
    <row r="674" s="34" customFormat="1" x14ac:dyDescent="0.25"/>
    <row r="675" s="34" customFormat="1" x14ac:dyDescent="0.25"/>
    <row r="676" s="34" customFormat="1" x14ac:dyDescent="0.25"/>
    <row r="677" s="34" customFormat="1" x14ac:dyDescent="0.25"/>
    <row r="678" s="34" customFormat="1" x14ac:dyDescent="0.25"/>
    <row r="679" s="34" customFormat="1" x14ac:dyDescent="0.25"/>
    <row r="680" s="34" customFormat="1" x14ac:dyDescent="0.25"/>
    <row r="681" s="34" customFormat="1" x14ac:dyDescent="0.25"/>
    <row r="682" s="34" customFormat="1" x14ac:dyDescent="0.25"/>
    <row r="683" s="34" customFormat="1" x14ac:dyDescent="0.25"/>
    <row r="684" s="34" customFormat="1" x14ac:dyDescent="0.25"/>
    <row r="685" s="34" customFormat="1" x14ac:dyDescent="0.25"/>
    <row r="686" s="34" customFormat="1" x14ac:dyDescent="0.25"/>
    <row r="687" s="34" customFormat="1" x14ac:dyDescent="0.25"/>
    <row r="688" s="34" customFormat="1" x14ac:dyDescent="0.25"/>
    <row r="689" s="34" customFormat="1" x14ac:dyDescent="0.25"/>
    <row r="690" s="34" customFormat="1" x14ac:dyDescent="0.25"/>
    <row r="691" s="34" customFormat="1" x14ac:dyDescent="0.25"/>
    <row r="692" s="34" customFormat="1" x14ac:dyDescent="0.25"/>
    <row r="693" s="34" customFormat="1" x14ac:dyDescent="0.25"/>
    <row r="694" s="34" customFormat="1" x14ac:dyDescent="0.25"/>
    <row r="695" s="34" customFormat="1" x14ac:dyDescent="0.25"/>
    <row r="696" s="34" customFormat="1" x14ac:dyDescent="0.25"/>
    <row r="697" s="34" customFormat="1" x14ac:dyDescent="0.25"/>
    <row r="698" s="34" customFormat="1" x14ac:dyDescent="0.25"/>
    <row r="699" s="34" customFormat="1" x14ac:dyDescent="0.25"/>
    <row r="700" s="34" customFormat="1" x14ac:dyDescent="0.25"/>
    <row r="701" s="34" customFormat="1" x14ac:dyDescent="0.25"/>
    <row r="702" s="34" customFormat="1" x14ac:dyDescent="0.25"/>
    <row r="703" s="34" customFormat="1" x14ac:dyDescent="0.25"/>
    <row r="704" s="34" customFormat="1" x14ac:dyDescent="0.25"/>
    <row r="705" s="34" customFormat="1" x14ac:dyDescent="0.25"/>
    <row r="706" s="34" customFormat="1" x14ac:dyDescent="0.25"/>
    <row r="707" s="34" customFormat="1" x14ac:dyDescent="0.25"/>
    <row r="708" s="34" customFormat="1" x14ac:dyDescent="0.25"/>
    <row r="709" s="34" customFormat="1" x14ac:dyDescent="0.25"/>
    <row r="710" s="34" customFormat="1" x14ac:dyDescent="0.25"/>
    <row r="711" s="34" customFormat="1" x14ac:dyDescent="0.25"/>
    <row r="712" s="34" customFormat="1" x14ac:dyDescent="0.25"/>
    <row r="713" s="34" customFormat="1" x14ac:dyDescent="0.25"/>
    <row r="714" s="34" customFormat="1" x14ac:dyDescent="0.25"/>
    <row r="715" s="34" customFormat="1" x14ac:dyDescent="0.25"/>
    <row r="716" s="34" customFormat="1" x14ac:dyDescent="0.25"/>
    <row r="717" s="34" customFormat="1" x14ac:dyDescent="0.25"/>
    <row r="718" s="34" customFormat="1" x14ac:dyDescent="0.25"/>
    <row r="719" s="34" customFormat="1" x14ac:dyDescent="0.25"/>
    <row r="720" s="34" customFormat="1" x14ac:dyDescent="0.25"/>
    <row r="721" s="34" customFormat="1" x14ac:dyDescent="0.25"/>
    <row r="722" s="34" customFormat="1" x14ac:dyDescent="0.25"/>
    <row r="723" s="34" customFormat="1" x14ac:dyDescent="0.25"/>
    <row r="724" s="34" customFormat="1" x14ac:dyDescent="0.25"/>
    <row r="725" s="34" customFormat="1" x14ac:dyDescent="0.25"/>
    <row r="726" s="34" customFormat="1" x14ac:dyDescent="0.25"/>
    <row r="727" s="34" customFormat="1" x14ac:dyDescent="0.25"/>
    <row r="728" s="34" customFormat="1" x14ac:dyDescent="0.25"/>
    <row r="729" s="34" customFormat="1" x14ac:dyDescent="0.25"/>
    <row r="730" s="34" customFormat="1" x14ac:dyDescent="0.25"/>
    <row r="731" s="34" customFormat="1" x14ac:dyDescent="0.25"/>
    <row r="732" s="34" customFormat="1" x14ac:dyDescent="0.25"/>
    <row r="733" s="34" customFormat="1" x14ac:dyDescent="0.25"/>
    <row r="734" s="34" customFormat="1" x14ac:dyDescent="0.25"/>
    <row r="735" s="34" customFormat="1" x14ac:dyDescent="0.25"/>
    <row r="736" s="34" customFormat="1" x14ac:dyDescent="0.25"/>
    <row r="737" s="34" customFormat="1" x14ac:dyDescent="0.25"/>
    <row r="738" s="34" customFormat="1" x14ac:dyDescent="0.25"/>
    <row r="739" s="34" customFormat="1" x14ac:dyDescent="0.25"/>
    <row r="740" s="34" customFormat="1" x14ac:dyDescent="0.25"/>
    <row r="741" s="34" customFormat="1" x14ac:dyDescent="0.25"/>
    <row r="742" s="34" customFormat="1" x14ac:dyDescent="0.25"/>
    <row r="743" s="34" customFormat="1" x14ac:dyDescent="0.25"/>
    <row r="744" s="34" customFormat="1" x14ac:dyDescent="0.25"/>
    <row r="745" s="34" customFormat="1" x14ac:dyDescent="0.25"/>
    <row r="746" s="34" customFormat="1" x14ac:dyDescent="0.25"/>
    <row r="747" s="34" customFormat="1" x14ac:dyDescent="0.25"/>
    <row r="748" s="34" customFormat="1" x14ac:dyDescent="0.25"/>
    <row r="749" s="34" customFormat="1" x14ac:dyDescent="0.25"/>
    <row r="750" s="34" customFormat="1" x14ac:dyDescent="0.25"/>
    <row r="751" s="34" customFormat="1" x14ac:dyDescent="0.25"/>
    <row r="752" s="34" customFormat="1" x14ac:dyDescent="0.25"/>
    <row r="753" s="34" customFormat="1" x14ac:dyDescent="0.25"/>
    <row r="754" s="34" customFormat="1" x14ac:dyDescent="0.25"/>
    <row r="755" s="34" customFormat="1" x14ac:dyDescent="0.25"/>
    <row r="756" s="34" customFormat="1" x14ac:dyDescent="0.25"/>
    <row r="757" s="34" customFormat="1" x14ac:dyDescent="0.25"/>
    <row r="758" s="34" customFormat="1" x14ac:dyDescent="0.25"/>
    <row r="759" s="34" customFormat="1" x14ac:dyDescent="0.25"/>
    <row r="760" s="34" customFormat="1" x14ac:dyDescent="0.25"/>
    <row r="761" s="34" customFormat="1" x14ac:dyDescent="0.25"/>
    <row r="762" s="34" customFormat="1" x14ac:dyDescent="0.25"/>
    <row r="763" s="34" customFormat="1" x14ac:dyDescent="0.25"/>
    <row r="764" s="34" customFormat="1" x14ac:dyDescent="0.25"/>
    <row r="765" s="34" customFormat="1" x14ac:dyDescent="0.25"/>
    <row r="766" s="34" customFormat="1" x14ac:dyDescent="0.25"/>
    <row r="767" s="34" customFormat="1" x14ac:dyDescent="0.25"/>
    <row r="768" s="34" customFormat="1" x14ac:dyDescent="0.25"/>
    <row r="769" s="34" customFormat="1" x14ac:dyDescent="0.25"/>
    <row r="770" s="34" customFormat="1" x14ac:dyDescent="0.25"/>
    <row r="771" s="34" customFormat="1" x14ac:dyDescent="0.25"/>
    <row r="772" s="34" customFormat="1" x14ac:dyDescent="0.25"/>
    <row r="773" s="34" customFormat="1" x14ac:dyDescent="0.25"/>
    <row r="774" s="34" customFormat="1" x14ac:dyDescent="0.25"/>
    <row r="775" s="34" customFormat="1" x14ac:dyDescent="0.25"/>
    <row r="776" s="34" customFormat="1" x14ac:dyDescent="0.25"/>
    <row r="777" s="34" customFormat="1" x14ac:dyDescent="0.25"/>
    <row r="778" s="34" customFormat="1" x14ac:dyDescent="0.25"/>
    <row r="779" s="34" customFormat="1" x14ac:dyDescent="0.25"/>
    <row r="780" s="34" customFormat="1" x14ac:dyDescent="0.25"/>
    <row r="781" s="34" customFormat="1" x14ac:dyDescent="0.25"/>
    <row r="782" s="34" customFormat="1" x14ac:dyDescent="0.25"/>
    <row r="783" s="34" customFormat="1" x14ac:dyDescent="0.25"/>
    <row r="784" s="34" customFormat="1" x14ac:dyDescent="0.25"/>
    <row r="785" s="34" customFormat="1" x14ac:dyDescent="0.25"/>
    <row r="786" s="34" customFormat="1" x14ac:dyDescent="0.25"/>
    <row r="787" s="34" customFormat="1" x14ac:dyDescent="0.25"/>
    <row r="788" s="34" customFormat="1" x14ac:dyDescent="0.25"/>
    <row r="789" s="34" customFormat="1" x14ac:dyDescent="0.25"/>
    <row r="790" s="34" customFormat="1" x14ac:dyDescent="0.25"/>
    <row r="791" s="34" customFormat="1" x14ac:dyDescent="0.25"/>
    <row r="792" s="34" customFormat="1" x14ac:dyDescent="0.25"/>
    <row r="793" s="34" customFormat="1" x14ac:dyDescent="0.25"/>
    <row r="794" s="34" customFormat="1" x14ac:dyDescent="0.25"/>
    <row r="795" s="34" customFormat="1" x14ac:dyDescent="0.25"/>
    <row r="796" s="34" customFormat="1" x14ac:dyDescent="0.25"/>
    <row r="797" s="34" customFormat="1" x14ac:dyDescent="0.25"/>
    <row r="798" s="34" customFormat="1" x14ac:dyDescent="0.25"/>
    <row r="799" s="34" customFormat="1" x14ac:dyDescent="0.25"/>
    <row r="800" s="34" customFormat="1" x14ac:dyDescent="0.25"/>
    <row r="801" s="34" customFormat="1" x14ac:dyDescent="0.25"/>
    <row r="802" s="34" customFormat="1" x14ac:dyDescent="0.25"/>
    <row r="803" s="34" customFormat="1" x14ac:dyDescent="0.25"/>
    <row r="804" s="34" customFormat="1" x14ac:dyDescent="0.25"/>
    <row r="805" s="34" customFormat="1" x14ac:dyDescent="0.25"/>
    <row r="806" s="34" customFormat="1" x14ac:dyDescent="0.25"/>
    <row r="807" s="34" customFormat="1" x14ac:dyDescent="0.25"/>
    <row r="808" s="34" customFormat="1" x14ac:dyDescent="0.25"/>
    <row r="809" s="34" customFormat="1" x14ac:dyDescent="0.25"/>
    <row r="810" s="34" customFormat="1" x14ac:dyDescent="0.25"/>
    <row r="811" s="34" customFormat="1" x14ac:dyDescent="0.25"/>
    <row r="812" s="34" customFormat="1" x14ac:dyDescent="0.25"/>
    <row r="813" s="34" customFormat="1" x14ac:dyDescent="0.25"/>
    <row r="814" s="34" customFormat="1" x14ac:dyDescent="0.25"/>
    <row r="815" s="34" customFormat="1" x14ac:dyDescent="0.25"/>
    <row r="816" s="34" customFormat="1" x14ac:dyDescent="0.25"/>
    <row r="817" s="34" customFormat="1" x14ac:dyDescent="0.25"/>
    <row r="818" s="34" customFormat="1" x14ac:dyDescent="0.25"/>
    <row r="819" s="34" customFormat="1" x14ac:dyDescent="0.25"/>
    <row r="820" s="34" customFormat="1" x14ac:dyDescent="0.25"/>
    <row r="821" s="34" customFormat="1" x14ac:dyDescent="0.25"/>
    <row r="822" s="34" customFormat="1" x14ac:dyDescent="0.25"/>
    <row r="823" s="34" customFormat="1" x14ac:dyDescent="0.25"/>
    <row r="824" s="34" customFormat="1" x14ac:dyDescent="0.25"/>
    <row r="825" s="34" customFormat="1" x14ac:dyDescent="0.25"/>
    <row r="826" s="34" customFormat="1" x14ac:dyDescent="0.25"/>
    <row r="827" s="34" customFormat="1" x14ac:dyDescent="0.25"/>
    <row r="828" s="34" customFormat="1" x14ac:dyDescent="0.25"/>
    <row r="829" s="34" customFormat="1" x14ac:dyDescent="0.25"/>
    <row r="830" s="34" customFormat="1" x14ac:dyDescent="0.25"/>
    <row r="831" s="34" customFormat="1" x14ac:dyDescent="0.25"/>
    <row r="832" s="34" customFormat="1" x14ac:dyDescent="0.25"/>
    <row r="833" s="34" customFormat="1" x14ac:dyDescent="0.25"/>
    <row r="834" s="34" customFormat="1" x14ac:dyDescent="0.25"/>
    <row r="835" s="34" customFormat="1" x14ac:dyDescent="0.25"/>
    <row r="836" s="34" customFormat="1" x14ac:dyDescent="0.25"/>
    <row r="837" s="34" customFormat="1" x14ac:dyDescent="0.25"/>
    <row r="838" s="34" customFormat="1" x14ac:dyDescent="0.25"/>
    <row r="839" s="34" customFormat="1" x14ac:dyDescent="0.25"/>
    <row r="840" s="34" customFormat="1" x14ac:dyDescent="0.25"/>
    <row r="841" s="34" customFormat="1" x14ac:dyDescent="0.25"/>
    <row r="842" s="34" customFormat="1" x14ac:dyDescent="0.25"/>
    <row r="843" s="34" customFormat="1" x14ac:dyDescent="0.25"/>
    <row r="844" s="34" customFormat="1" x14ac:dyDescent="0.25"/>
    <row r="845" s="34" customFormat="1" x14ac:dyDescent="0.25"/>
    <row r="846" s="34" customFormat="1" x14ac:dyDescent="0.25"/>
    <row r="847" s="34" customFormat="1" x14ac:dyDescent="0.25"/>
    <row r="848" s="34" customFormat="1" x14ac:dyDescent="0.25"/>
    <row r="849" s="34" customFormat="1" x14ac:dyDescent="0.25"/>
    <row r="850" s="34" customFormat="1" x14ac:dyDescent="0.25"/>
    <row r="851" s="34" customFormat="1" x14ac:dyDescent="0.25"/>
    <row r="852" s="34" customFormat="1" x14ac:dyDescent="0.25"/>
    <row r="853" s="34" customFormat="1" x14ac:dyDescent="0.25"/>
    <row r="854" s="34" customFormat="1" x14ac:dyDescent="0.25"/>
    <row r="855" s="34" customFormat="1" x14ac:dyDescent="0.25"/>
    <row r="856" s="34" customFormat="1" x14ac:dyDescent="0.25"/>
    <row r="857" s="34" customFormat="1" x14ac:dyDescent="0.25"/>
    <row r="858" s="34" customFormat="1" x14ac:dyDescent="0.25"/>
    <row r="859" s="34" customFormat="1" x14ac:dyDescent="0.25"/>
    <row r="860" s="34" customFormat="1" x14ac:dyDescent="0.25"/>
    <row r="861" s="34" customFormat="1" x14ac:dyDescent="0.25"/>
    <row r="862" s="34" customFormat="1" x14ac:dyDescent="0.25"/>
    <row r="863" s="34" customFormat="1" x14ac:dyDescent="0.25"/>
    <row r="864" s="34" customFormat="1" x14ac:dyDescent="0.25"/>
    <row r="865" s="34" customFormat="1" x14ac:dyDescent="0.25"/>
    <row r="866" s="34" customFormat="1" x14ac:dyDescent="0.25"/>
    <row r="867" s="34" customFormat="1" x14ac:dyDescent="0.25"/>
    <row r="868" s="34" customFormat="1" x14ac:dyDescent="0.25"/>
    <row r="869" s="34" customFormat="1" x14ac:dyDescent="0.25"/>
    <row r="870" s="34" customFormat="1" x14ac:dyDescent="0.25"/>
    <row r="871" s="34" customFormat="1" x14ac:dyDescent="0.25"/>
    <row r="872" s="34" customFormat="1" x14ac:dyDescent="0.25"/>
    <row r="873" s="34" customFormat="1" x14ac:dyDescent="0.25"/>
    <row r="874" s="34" customFormat="1" x14ac:dyDescent="0.25"/>
    <row r="875" s="34" customFormat="1" x14ac:dyDescent="0.25"/>
    <row r="876" s="34" customFormat="1" x14ac:dyDescent="0.25"/>
    <row r="877" s="34" customFormat="1" x14ac:dyDescent="0.25"/>
    <row r="878" s="34" customFormat="1" x14ac:dyDescent="0.25"/>
    <row r="879" s="34" customFormat="1" x14ac:dyDescent="0.25"/>
    <row r="880" s="34" customFormat="1" x14ac:dyDescent="0.25"/>
    <row r="881" s="34" customFormat="1" x14ac:dyDescent="0.25"/>
    <row r="882" s="34" customFormat="1" x14ac:dyDescent="0.25"/>
    <row r="883" s="34" customFormat="1" x14ac:dyDescent="0.25"/>
    <row r="884" s="34" customFormat="1" x14ac:dyDescent="0.25"/>
    <row r="885" s="34" customFormat="1" x14ac:dyDescent="0.25"/>
    <row r="886" s="34" customFormat="1" x14ac:dyDescent="0.25"/>
    <row r="887" s="34" customFormat="1" x14ac:dyDescent="0.25"/>
    <row r="888" s="34" customFormat="1" x14ac:dyDescent="0.25"/>
    <row r="889" s="34" customFormat="1" x14ac:dyDescent="0.25"/>
    <row r="890" s="34" customFormat="1" x14ac:dyDescent="0.25"/>
    <row r="891" s="34" customFormat="1" x14ac:dyDescent="0.25"/>
    <row r="892" s="34" customFormat="1" x14ac:dyDescent="0.25"/>
    <row r="893" s="34" customFormat="1" x14ac:dyDescent="0.25"/>
    <row r="894" s="34" customFormat="1" x14ac:dyDescent="0.25"/>
    <row r="895" s="34" customFormat="1" x14ac:dyDescent="0.25"/>
    <row r="896" s="34" customFormat="1" x14ac:dyDescent="0.25"/>
    <row r="897" s="34" customFormat="1" x14ac:dyDescent="0.25"/>
    <row r="898" s="34" customFormat="1" x14ac:dyDescent="0.25"/>
    <row r="899" s="34" customFormat="1" x14ac:dyDescent="0.25"/>
    <row r="900" s="34" customFormat="1" x14ac:dyDescent="0.25"/>
    <row r="901" s="34" customFormat="1" x14ac:dyDescent="0.25"/>
    <row r="902" s="34" customFormat="1" x14ac:dyDescent="0.25"/>
    <row r="903" s="34" customFormat="1" x14ac:dyDescent="0.25"/>
    <row r="904" s="34" customFormat="1" x14ac:dyDescent="0.25"/>
    <row r="905" s="34" customFormat="1" x14ac:dyDescent="0.25"/>
    <row r="906" s="34" customFormat="1" x14ac:dyDescent="0.25"/>
    <row r="907" s="34" customFormat="1" x14ac:dyDescent="0.25"/>
    <row r="908" s="34" customFormat="1" x14ac:dyDescent="0.25"/>
    <row r="909" s="34" customFormat="1" x14ac:dyDescent="0.25"/>
    <row r="910" s="34" customFormat="1" x14ac:dyDescent="0.25"/>
    <row r="911" s="34" customFormat="1" x14ac:dyDescent="0.25"/>
    <row r="912" s="34" customFormat="1" x14ac:dyDescent="0.25"/>
    <row r="913" s="34" customFormat="1" x14ac:dyDescent="0.25"/>
    <row r="914" s="34" customFormat="1" x14ac:dyDescent="0.25"/>
    <row r="915" s="34" customFormat="1" x14ac:dyDescent="0.25"/>
    <row r="916" s="34" customFormat="1" x14ac:dyDescent="0.25"/>
    <row r="917" s="34" customFormat="1" x14ac:dyDescent="0.25"/>
    <row r="918" s="34" customFormat="1" x14ac:dyDescent="0.25"/>
    <row r="919" s="34" customFormat="1" x14ac:dyDescent="0.25"/>
    <row r="920" s="34" customFormat="1" x14ac:dyDescent="0.25"/>
    <row r="921" s="34" customFormat="1" x14ac:dyDescent="0.25"/>
    <row r="922" s="34" customFormat="1" x14ac:dyDescent="0.25"/>
    <row r="923" s="34" customFormat="1" x14ac:dyDescent="0.25"/>
    <row r="924" s="34" customFormat="1" x14ac:dyDescent="0.25"/>
    <row r="925" s="34" customFormat="1" x14ac:dyDescent="0.25"/>
    <row r="926" s="34" customFormat="1" x14ac:dyDescent="0.25"/>
    <row r="927" s="34" customFormat="1" x14ac:dyDescent="0.25"/>
    <row r="928" s="34" customFormat="1" x14ac:dyDescent="0.25"/>
    <row r="929" s="34" customFormat="1" x14ac:dyDescent="0.25"/>
    <row r="930" s="34" customFormat="1" x14ac:dyDescent="0.25"/>
    <row r="931" s="34" customFormat="1" x14ac:dyDescent="0.25"/>
    <row r="932" s="34" customFormat="1" x14ac:dyDescent="0.25"/>
    <row r="933" s="34" customFormat="1" x14ac:dyDescent="0.25"/>
    <row r="934" s="34" customFormat="1" x14ac:dyDescent="0.25"/>
    <row r="935" s="34" customFormat="1" x14ac:dyDescent="0.25"/>
    <row r="936" s="34" customFormat="1" x14ac:dyDescent="0.25"/>
    <row r="937" s="34" customFormat="1" x14ac:dyDescent="0.25"/>
    <row r="938" s="34" customFormat="1" x14ac:dyDescent="0.25"/>
    <row r="939" s="34" customFormat="1" x14ac:dyDescent="0.25"/>
    <row r="940" s="34" customFormat="1" x14ac:dyDescent="0.25"/>
    <row r="941" s="34" customFormat="1" x14ac:dyDescent="0.25"/>
    <row r="942" s="34" customFormat="1" x14ac:dyDescent="0.25"/>
    <row r="943" s="34" customFormat="1" x14ac:dyDescent="0.25"/>
    <row r="944" s="34" customFormat="1" x14ac:dyDescent="0.25"/>
    <row r="945" s="34" customFormat="1" x14ac:dyDescent="0.25"/>
    <row r="946" s="34" customFormat="1" x14ac:dyDescent="0.25"/>
    <row r="947" s="34" customFormat="1" x14ac:dyDescent="0.25"/>
    <row r="948" s="34" customFormat="1" x14ac:dyDescent="0.25"/>
  </sheetData>
  <mergeCells count="1">
    <mergeCell ref="A1:AP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1"/>
  <sheetViews>
    <sheetView zoomScaleNormal="100" workbookViewId="0"/>
  </sheetViews>
  <sheetFormatPr defaultRowHeight="15" x14ac:dyDescent="0.25"/>
  <cols>
    <col min="1" max="1" width="41.5703125" style="2" customWidth="1"/>
    <col min="2" max="37" width="13.85546875" style="2" bestFit="1" customWidth="1"/>
    <col min="38" max="16384" width="9.140625" style="2"/>
  </cols>
  <sheetData>
    <row r="1" spans="1:37" x14ac:dyDescent="0.25">
      <c r="A1" s="1" t="s">
        <v>57</v>
      </c>
    </row>
    <row r="2" spans="1:37" x14ac:dyDescent="0.25">
      <c r="A2" s="3" t="s">
        <v>11</v>
      </c>
      <c r="B2" s="4">
        <v>44044</v>
      </c>
      <c r="C2" s="4">
        <v>44013</v>
      </c>
      <c r="D2" s="4">
        <v>43983</v>
      </c>
      <c r="E2" s="4">
        <v>43952</v>
      </c>
      <c r="F2" s="4">
        <v>43922</v>
      </c>
      <c r="G2" s="4">
        <v>43891</v>
      </c>
      <c r="H2" s="4">
        <v>43862</v>
      </c>
      <c r="I2" s="4">
        <v>43831</v>
      </c>
      <c r="J2" s="4">
        <v>43800</v>
      </c>
      <c r="K2" s="4">
        <v>43770</v>
      </c>
      <c r="L2" s="4">
        <v>43739</v>
      </c>
      <c r="M2" s="4">
        <v>43709</v>
      </c>
      <c r="N2" s="4">
        <v>43678</v>
      </c>
      <c r="O2" s="4">
        <v>43647</v>
      </c>
      <c r="P2" s="4">
        <v>43617</v>
      </c>
      <c r="Q2" s="4">
        <v>43586</v>
      </c>
      <c r="R2" s="4">
        <v>43556</v>
      </c>
      <c r="S2" s="4">
        <v>43525</v>
      </c>
      <c r="T2" s="4">
        <v>43497</v>
      </c>
      <c r="U2" s="4">
        <v>43466</v>
      </c>
      <c r="V2" s="4">
        <v>43435</v>
      </c>
      <c r="W2" s="4">
        <v>43405</v>
      </c>
      <c r="X2" s="4">
        <v>43374</v>
      </c>
      <c r="Y2" s="4">
        <v>43344</v>
      </c>
      <c r="Z2" s="4">
        <v>43313</v>
      </c>
      <c r="AA2" s="4">
        <v>43282</v>
      </c>
      <c r="AB2" s="4">
        <v>43252</v>
      </c>
      <c r="AC2" s="4">
        <v>43221</v>
      </c>
      <c r="AD2" s="4">
        <v>43191</v>
      </c>
      <c r="AE2" s="4">
        <v>43160</v>
      </c>
      <c r="AF2" s="4">
        <v>43132</v>
      </c>
      <c r="AG2" s="4">
        <v>43101</v>
      </c>
      <c r="AH2" s="4">
        <v>43070</v>
      </c>
      <c r="AI2" s="4">
        <v>43040</v>
      </c>
      <c r="AJ2" s="4">
        <v>43009</v>
      </c>
      <c r="AK2" s="4">
        <v>42979</v>
      </c>
    </row>
    <row r="3" spans="1:37" ht="30" x14ac:dyDescent="0.25">
      <c r="A3" s="30" t="s">
        <v>42</v>
      </c>
      <c r="B3" s="40">
        <f>'I- REC.OP E INADIMP.'!G73</f>
        <v>256511141.83000004</v>
      </c>
      <c r="C3" s="40">
        <f>'I- REC.OP E INADIMP.'!H73</f>
        <v>250822799.89999995</v>
      </c>
      <c r="D3" s="40">
        <f>'I- REC.OP E INADIMP.'!I73</f>
        <v>227198611.29000005</v>
      </c>
      <c r="E3" s="40">
        <f>'I- REC.OP E INADIMP.'!J73</f>
        <v>258414244.17000002</v>
      </c>
      <c r="F3" s="40">
        <f>'I- REC.OP E INADIMP.'!K73</f>
        <v>262018234.54999995</v>
      </c>
      <c r="G3" s="40">
        <f>'I- REC.OP E INADIMP.'!L73</f>
        <v>275020597.76999998</v>
      </c>
      <c r="H3" s="40">
        <f>'I- REC.OP E INADIMP.'!M73</f>
        <v>259529336.65000004</v>
      </c>
      <c r="I3" s="40">
        <f>'I- REC.OP E INADIMP.'!N73</f>
        <v>275693291.67999995</v>
      </c>
      <c r="J3" s="40">
        <f>'I- REC.OP E INADIMP.'!O73</f>
        <v>326101573.93000007</v>
      </c>
      <c r="K3" s="40">
        <f>'I- REC.OP E INADIMP.'!P73</f>
        <v>276517826.00999999</v>
      </c>
      <c r="L3" s="40">
        <f>'I- REC.OP E INADIMP.'!Q73</f>
        <v>269430165.56</v>
      </c>
      <c r="M3" s="40">
        <f>'I- REC.OP E INADIMP.'!R73</f>
        <v>257860122.58999994</v>
      </c>
      <c r="N3" s="40">
        <f>'I- REC.OP E INADIMP.'!S73</f>
        <v>256131241.37999997</v>
      </c>
      <c r="O3" s="40">
        <f>'I- REC.OP E INADIMP.'!T73</f>
        <v>254741885.93000001</v>
      </c>
      <c r="P3" s="40">
        <f>'I- REC.OP E INADIMP.'!U73</f>
        <v>241710883.69</v>
      </c>
      <c r="Q3" s="40">
        <f>'I- REC.OP E INADIMP.'!V73</f>
        <v>240128306.58000001</v>
      </c>
      <c r="R3" s="40">
        <f>'I- REC.OP E INADIMP.'!W73</f>
        <v>229114614.30000001</v>
      </c>
      <c r="S3" s="40">
        <f>'I- REC.OP E INADIMP.'!X73</f>
        <v>234900441.28999996</v>
      </c>
      <c r="T3" s="40">
        <f>'I- REC.OP E INADIMP.'!Y73</f>
        <v>224713972.26999998</v>
      </c>
      <c r="U3" s="40">
        <f>'I- REC.OP E INADIMP.'!Z73</f>
        <v>257307133.25</v>
      </c>
      <c r="V3" s="40">
        <f>'I- REC.OP E INADIMP.'!AA73</f>
        <v>253684514.94</v>
      </c>
      <c r="W3" s="40">
        <f>'I- REC.OP E INADIMP.'!AB73</f>
        <v>228738313.49999997</v>
      </c>
      <c r="X3" s="40">
        <f>'I- REC.OP E INADIMP.'!AC73</f>
        <v>232057913.97000006</v>
      </c>
      <c r="Y3" s="40">
        <f>'I- REC.OP E INADIMP.'!AD73</f>
        <v>220954727.11000001</v>
      </c>
      <c r="Z3" s="40">
        <f>'I- REC.OP E INADIMP.'!AE73</f>
        <v>229168598.88000005</v>
      </c>
      <c r="AA3" s="40">
        <f>'I- REC.OP E INADIMP.'!AF73</f>
        <v>226643718.15000001</v>
      </c>
      <c r="AB3" s="40">
        <f>'I- REC.OP E INADIMP.'!AG73</f>
        <v>216948339.54000002</v>
      </c>
      <c r="AC3" s="40">
        <f>'I- REC.OP E INADIMP.'!AH73</f>
        <v>231181776.75</v>
      </c>
      <c r="AD3" s="40">
        <f>'I- REC.OP E INADIMP.'!AI73</f>
        <v>218573652.53999996</v>
      </c>
      <c r="AE3" s="40">
        <f>'I- REC.OP E INADIMP.'!AJ73</f>
        <v>229419227.05000004</v>
      </c>
      <c r="AF3" s="40">
        <f>'I- REC.OP E INADIMP.'!AK73</f>
        <v>200333268.32000002</v>
      </c>
      <c r="AG3" s="40">
        <f>'I- REC.OP E INADIMP.'!AL73</f>
        <v>229193708.32999998</v>
      </c>
      <c r="AH3" s="40">
        <f>'I- REC.OP E INADIMP.'!AM73</f>
        <v>230775330.94999999</v>
      </c>
      <c r="AI3" s="40">
        <f>'I- REC.OP E INADIMP.'!AN73</f>
        <v>210249731.97999996</v>
      </c>
      <c r="AJ3" s="40">
        <f>'I- REC.OP E INADIMP.'!AO73</f>
        <v>226552813.80000004</v>
      </c>
      <c r="AK3" s="40">
        <f>'I- REC.OP E INADIMP.'!AP73</f>
        <v>221260507.57999998</v>
      </c>
    </row>
    <row r="4" spans="1:37" ht="30" x14ac:dyDescent="0.25">
      <c r="A4" s="57" t="s">
        <v>41</v>
      </c>
      <c r="B4" s="41">
        <f>'I- REC.OP E INADIMP.'!G74</f>
        <v>152519349.64000002</v>
      </c>
      <c r="C4" s="41">
        <f>'I- REC.OP E INADIMP.'!H74</f>
        <v>149523627.31</v>
      </c>
      <c r="D4" s="41">
        <f>'I- REC.OP E INADIMP.'!I74</f>
        <v>134963281.45000002</v>
      </c>
      <c r="E4" s="41">
        <f>'I- REC.OP E INADIMP.'!J74</f>
        <v>154777916.62</v>
      </c>
      <c r="F4" s="41">
        <f>'I- REC.OP E INADIMP.'!K74</f>
        <v>157794361.06999999</v>
      </c>
      <c r="G4" s="41">
        <f>'I- REC.OP E INADIMP.'!L74</f>
        <v>164347248.38999996</v>
      </c>
      <c r="H4" s="41">
        <f>'I- REC.OP E INADIMP.'!M74</f>
        <v>155377712.16999999</v>
      </c>
      <c r="I4" s="41">
        <f>'I- REC.OP E INADIMP.'!N74</f>
        <v>163525396.5</v>
      </c>
      <c r="J4" s="41">
        <f>'I- REC.OP E INADIMP.'!O74</f>
        <v>193604838.5</v>
      </c>
      <c r="K4" s="41">
        <f>'I- REC.OP E INADIMP.'!P74</f>
        <v>164663299.29000002</v>
      </c>
      <c r="L4" s="41">
        <f>'I- REC.OP E INADIMP.'!Q74</f>
        <v>159744382.79999998</v>
      </c>
      <c r="M4" s="41">
        <f>'I- REC.OP E INADIMP.'!R74</f>
        <v>152493874.72</v>
      </c>
      <c r="N4" s="41">
        <f>'I- REC.OP E INADIMP.'!S74</f>
        <v>152078521.90000001</v>
      </c>
      <c r="O4" s="41">
        <f>'I- REC.OP E INADIMP.'!T74</f>
        <v>150403651.67000002</v>
      </c>
      <c r="P4" s="41">
        <f>'I- REC.OP E INADIMP.'!U74</f>
        <v>144349099.22999999</v>
      </c>
      <c r="Q4" s="41">
        <f>'I- REC.OP E INADIMP.'!V74</f>
        <v>141342205.91000003</v>
      </c>
      <c r="R4" s="41">
        <f>'I- REC.OP E INADIMP.'!W74</f>
        <v>135201124.78</v>
      </c>
      <c r="S4" s="41">
        <f>'I- REC.OP E INADIMP.'!X74</f>
        <v>137793010.80000001</v>
      </c>
      <c r="T4" s="41">
        <f>'I- REC.OP E INADIMP.'!Y74</f>
        <v>131394702.14000002</v>
      </c>
      <c r="U4" s="41">
        <f>'I- REC.OP E INADIMP.'!Z74</f>
        <v>148836160.34</v>
      </c>
      <c r="V4" s="41">
        <f>'I- REC.OP E INADIMP.'!AA74</f>
        <v>148706359.21000004</v>
      </c>
      <c r="W4" s="41">
        <f>'I- REC.OP E INADIMP.'!AB74</f>
        <v>133773473.52</v>
      </c>
      <c r="X4" s="41">
        <f>'I- REC.OP E INADIMP.'!AC74</f>
        <v>134883183.61999997</v>
      </c>
      <c r="Y4" s="41">
        <f>'I- REC.OP E INADIMP.'!AD74</f>
        <v>128953883.14000002</v>
      </c>
      <c r="Z4" s="41">
        <f>'I- REC.OP E INADIMP.'!AE74</f>
        <v>133789662.29999998</v>
      </c>
      <c r="AA4" s="41">
        <f>'I- REC.OP E INADIMP.'!AF74</f>
        <v>130442550.04999998</v>
      </c>
      <c r="AB4" s="41">
        <f>'I- REC.OP E INADIMP.'!AG74</f>
        <v>126788796.41</v>
      </c>
      <c r="AC4" s="41">
        <f>'I- REC.OP E INADIMP.'!AH74</f>
        <v>133146681.97999999</v>
      </c>
      <c r="AD4" s="41">
        <f>'I- REC.OP E INADIMP.'!AI74</f>
        <v>125916584.89000002</v>
      </c>
      <c r="AE4" s="41">
        <f>'I- REC.OP E INADIMP.'!AJ74</f>
        <v>132517649.7</v>
      </c>
      <c r="AF4" s="41">
        <f>'I- REC.OP E INADIMP.'!AK74</f>
        <v>115857363.42000002</v>
      </c>
      <c r="AG4" s="41">
        <f>'I- REC.OP E INADIMP.'!AL74</f>
        <v>128194616.20999998</v>
      </c>
      <c r="AH4" s="41">
        <f>'I- REC.OP E INADIMP.'!AM74</f>
        <v>132627241.17</v>
      </c>
      <c r="AI4" s="41">
        <f>'I- REC.OP E INADIMP.'!AN74</f>
        <v>121251519.88000004</v>
      </c>
      <c r="AJ4" s="41">
        <f>'I- REC.OP E INADIMP.'!AO74</f>
        <v>129968803.52</v>
      </c>
      <c r="AK4" s="41">
        <f>'I- REC.OP E INADIMP.'!AP74</f>
        <v>126531658.08</v>
      </c>
    </row>
    <row r="5" spans="1:37" ht="30" x14ac:dyDescent="0.25">
      <c r="A5" s="30" t="s">
        <v>40</v>
      </c>
      <c r="B5" s="40">
        <f>B3+B4</f>
        <v>409030491.47000003</v>
      </c>
      <c r="C5" s="40">
        <f t="shared" ref="C5:AK5" si="0">C3+C4</f>
        <v>400346427.20999992</v>
      </c>
      <c r="D5" s="40">
        <f t="shared" si="0"/>
        <v>362161892.74000007</v>
      </c>
      <c r="E5" s="40">
        <f t="shared" si="0"/>
        <v>413192160.79000002</v>
      </c>
      <c r="F5" s="40">
        <f t="shared" si="0"/>
        <v>419812595.61999995</v>
      </c>
      <c r="G5" s="40">
        <f t="shared" si="0"/>
        <v>439367846.15999997</v>
      </c>
      <c r="H5" s="40">
        <f t="shared" si="0"/>
        <v>414907048.82000005</v>
      </c>
      <c r="I5" s="40">
        <f t="shared" si="0"/>
        <v>439218688.17999995</v>
      </c>
      <c r="J5" s="40">
        <f t="shared" si="0"/>
        <v>519706412.43000007</v>
      </c>
      <c r="K5" s="40">
        <f t="shared" si="0"/>
        <v>441181125.30000001</v>
      </c>
      <c r="L5" s="40">
        <f t="shared" si="0"/>
        <v>429174548.36000001</v>
      </c>
      <c r="M5" s="40">
        <f t="shared" si="0"/>
        <v>410353997.30999994</v>
      </c>
      <c r="N5" s="40">
        <f t="shared" si="0"/>
        <v>408209763.27999997</v>
      </c>
      <c r="O5" s="40">
        <f t="shared" si="0"/>
        <v>405145537.60000002</v>
      </c>
      <c r="P5" s="40">
        <f t="shared" si="0"/>
        <v>386059982.91999996</v>
      </c>
      <c r="Q5" s="40">
        <f t="shared" si="0"/>
        <v>381470512.49000001</v>
      </c>
      <c r="R5" s="40">
        <f t="shared" si="0"/>
        <v>364315739.08000004</v>
      </c>
      <c r="S5" s="40">
        <f t="shared" si="0"/>
        <v>372693452.08999997</v>
      </c>
      <c r="T5" s="40">
        <f t="shared" si="0"/>
        <v>356108674.40999997</v>
      </c>
      <c r="U5" s="40">
        <f t="shared" si="0"/>
        <v>406143293.59000003</v>
      </c>
      <c r="V5" s="40">
        <f t="shared" si="0"/>
        <v>402390874.15000004</v>
      </c>
      <c r="W5" s="40">
        <f t="shared" si="0"/>
        <v>362511787.01999998</v>
      </c>
      <c r="X5" s="40">
        <f t="shared" si="0"/>
        <v>366941097.59000003</v>
      </c>
      <c r="Y5" s="40">
        <f t="shared" si="0"/>
        <v>349908610.25</v>
      </c>
      <c r="Z5" s="40">
        <f t="shared" si="0"/>
        <v>362958261.18000007</v>
      </c>
      <c r="AA5" s="40">
        <f t="shared" si="0"/>
        <v>357086268.19999999</v>
      </c>
      <c r="AB5" s="40">
        <f t="shared" si="0"/>
        <v>343737135.95000005</v>
      </c>
      <c r="AC5" s="40">
        <f t="shared" si="0"/>
        <v>364328458.73000002</v>
      </c>
      <c r="AD5" s="40">
        <f t="shared" si="0"/>
        <v>344490237.42999995</v>
      </c>
      <c r="AE5" s="40">
        <f t="shared" si="0"/>
        <v>361936876.75000006</v>
      </c>
      <c r="AF5" s="40">
        <f t="shared" si="0"/>
        <v>316190631.74000001</v>
      </c>
      <c r="AG5" s="40">
        <f t="shared" si="0"/>
        <v>357388324.53999996</v>
      </c>
      <c r="AH5" s="40">
        <f t="shared" si="0"/>
        <v>363402572.12</v>
      </c>
      <c r="AI5" s="40">
        <f t="shared" si="0"/>
        <v>331501251.86000001</v>
      </c>
      <c r="AJ5" s="40">
        <f t="shared" si="0"/>
        <v>356521617.32000005</v>
      </c>
      <c r="AK5" s="40">
        <f t="shared" si="0"/>
        <v>347792165.65999997</v>
      </c>
    </row>
    <row r="6" spans="1:37" x14ac:dyDescent="0.25">
      <c r="A6" s="58" t="s">
        <v>43</v>
      </c>
      <c r="B6" s="41">
        <f>SUM('I- REC.OP E INADIMP.'!G3:G25)</f>
        <v>50721355.949999996</v>
      </c>
      <c r="C6" s="41">
        <f>SUM('I- REC.OP E INADIMP.'!H3:H25)</f>
        <v>20813858.389999997</v>
      </c>
      <c r="D6" s="41">
        <f>SUM('I- REC.OP E INADIMP.'!I3:I25)</f>
        <v>13851428.699999994</v>
      </c>
      <c r="E6" s="41">
        <f>SUM('I- REC.OP E INADIMP.'!J3:J25)</f>
        <v>12014377.149999997</v>
      </c>
      <c r="F6" s="41">
        <f>SUM('I- REC.OP E INADIMP.'!K3:K25)</f>
        <v>10636978.770000001</v>
      </c>
      <c r="G6" s="41">
        <f>SUM('I- REC.OP E INADIMP.'!L3:L25)</f>
        <v>8974215.7600000054</v>
      </c>
      <c r="H6" s="41">
        <f>SUM('I- REC.OP E INADIMP.'!M3:M25)</f>
        <v>7481460.9300000034</v>
      </c>
      <c r="I6" s="41">
        <f>SUM('I- REC.OP E INADIMP.'!N3:N25)</f>
        <v>5418822.7100000009</v>
      </c>
      <c r="J6" s="41">
        <f>SUM('I- REC.OP E INADIMP.'!O3:O25)</f>
        <v>3832535.9999999995</v>
      </c>
      <c r="K6" s="41">
        <f>SUM('I- REC.OP E INADIMP.'!P3:P25)</f>
        <v>3254319.6300000013</v>
      </c>
      <c r="L6" s="41">
        <f>SUM('I- REC.OP E INADIMP.'!Q3:Q25)</f>
        <v>2743663.7499999986</v>
      </c>
      <c r="M6" s="41">
        <f>SUM('I- REC.OP E INADIMP.'!R3:R25)</f>
        <v>2492215.5499999998</v>
      </c>
      <c r="N6" s="41">
        <f>SUM('I- REC.OP E INADIMP.'!S3:S25)</f>
        <v>2257962.7099999986</v>
      </c>
      <c r="O6" s="41">
        <f>SUM('I- REC.OP E INADIMP.'!T3:T25)</f>
        <v>2060923.8900000004</v>
      </c>
      <c r="P6" s="41">
        <f>SUM('I- REC.OP E INADIMP.'!U3:U25)</f>
        <v>1935097.6499999997</v>
      </c>
      <c r="Q6" s="41">
        <f>SUM('I- REC.OP E INADIMP.'!V3:V25)</f>
        <v>1794676.4399999992</v>
      </c>
      <c r="R6" s="41">
        <f>SUM('I- REC.OP E INADIMP.'!W3:W25)</f>
        <v>1739400.84</v>
      </c>
      <c r="S6" s="41">
        <f>SUM('I- REC.OP E INADIMP.'!X3:X25)</f>
        <v>1895670.2099999995</v>
      </c>
      <c r="T6" s="41">
        <f>SUM('I- REC.OP E INADIMP.'!Y3:Y25)</f>
        <v>1790739.9199999997</v>
      </c>
      <c r="U6" s="41">
        <f>SUM('I- REC.OP E INADIMP.'!Z3:Z25)</f>
        <v>1712236.4099999997</v>
      </c>
      <c r="V6" s="41">
        <f>SUM('I- REC.OP E INADIMP.'!AA3:AA25)</f>
        <v>1572174.06</v>
      </c>
      <c r="W6" s="41">
        <f>SUM('I- REC.OP E INADIMP.'!AB3:AB25)</f>
        <v>1518328.5600000005</v>
      </c>
      <c r="X6" s="41">
        <f>SUM('I- REC.OP E INADIMP.'!AC3:AC25)</f>
        <v>1509907.0099999995</v>
      </c>
      <c r="Y6" s="41">
        <f>SUM('I- REC.OP E INADIMP.'!AD3:AD25)</f>
        <v>1482246.19</v>
      </c>
      <c r="Z6" s="41">
        <f>SUM('I- REC.OP E INADIMP.'!AE3:AE25)</f>
        <v>1423103.0200000005</v>
      </c>
      <c r="AA6" s="41">
        <f>SUM('I- REC.OP E INADIMP.'!AF3:AF25)</f>
        <v>1373225.5600000003</v>
      </c>
      <c r="AB6" s="41">
        <f>SUM('I- REC.OP E INADIMP.'!AG3:AG25)</f>
        <v>1488913.7999999998</v>
      </c>
      <c r="AC6" s="41">
        <f>SUM('I- REC.OP E INADIMP.'!AH3:AH25)</f>
        <v>1170887.2199999997</v>
      </c>
      <c r="AD6" s="41">
        <f>SUM('I- REC.OP E INADIMP.'!AI3:AI25)</f>
        <v>1166608.6299999997</v>
      </c>
      <c r="AE6" s="41">
        <f>SUM('I- REC.OP E INADIMP.'!AJ3:AJ25)</f>
        <v>1184254.2400000002</v>
      </c>
      <c r="AF6" s="41">
        <f>SUM('I- REC.OP E INADIMP.'!AK3:AK25)</f>
        <v>1201755.42</v>
      </c>
      <c r="AG6" s="41">
        <f>SUM('I- REC.OP E INADIMP.'!AL3:AL25)</f>
        <v>1160431.1200000001</v>
      </c>
      <c r="AH6" s="41">
        <f>SUM('I- REC.OP E INADIMP.'!AM3:AM25)</f>
        <v>1097019.81</v>
      </c>
      <c r="AI6" s="41">
        <f>SUM('I- REC.OP E INADIMP.'!AN3:AN25)</f>
        <v>1114714.42</v>
      </c>
      <c r="AJ6" s="41">
        <f>SUM('I- REC.OP E INADIMP.'!AO3:AO25)</f>
        <v>1061533.2900000003</v>
      </c>
      <c r="AK6" s="41">
        <f>SUM('I- REC.OP E INADIMP.'!AP3:AP25)</f>
        <v>1025195.1000000001</v>
      </c>
    </row>
    <row r="7" spans="1:37" x14ac:dyDescent="0.25">
      <c r="A7" s="30" t="s">
        <v>44</v>
      </c>
      <c r="B7" s="40">
        <f>SUM('I- REC.OP E INADIMP.'!G26:G48)</f>
        <v>29515142.910000004</v>
      </c>
      <c r="C7" s="40">
        <f>SUM('I- REC.OP E INADIMP.'!H26:H48)</f>
        <v>12449817.740000004</v>
      </c>
      <c r="D7" s="40">
        <f>SUM('I- REC.OP E INADIMP.'!I26:I48)</f>
        <v>8369463.9500000011</v>
      </c>
      <c r="E7" s="40">
        <f>SUM('I- REC.OP E INADIMP.'!J26:J48)</f>
        <v>7259585.1399999978</v>
      </c>
      <c r="F7" s="40">
        <f>SUM('I- REC.OP E INADIMP.'!K26:K48)</f>
        <v>6443166.910000002</v>
      </c>
      <c r="G7" s="40">
        <f>SUM('I- REC.OP E INADIMP.'!L26:L48)</f>
        <v>5675178.0800000001</v>
      </c>
      <c r="H7" s="40">
        <f>SUM('I- REC.OP E INADIMP.'!M26:M48)</f>
        <v>4762582.0200000033</v>
      </c>
      <c r="I7" s="40">
        <f>SUM('I- REC.OP E INADIMP.'!N26:N48)</f>
        <v>3494337.74</v>
      </c>
      <c r="J7" s="40">
        <f>SUM('I- REC.OP E INADIMP.'!O26:O48)</f>
        <v>2565559.0899999994</v>
      </c>
      <c r="K7" s="40">
        <f>SUM('I- REC.OP E INADIMP.'!P26:P48)</f>
        <v>2172031.0500000003</v>
      </c>
      <c r="L7" s="40">
        <f>SUM('I- REC.OP E INADIMP.'!Q26:Q48)</f>
        <v>1917288.2700000003</v>
      </c>
      <c r="M7" s="40">
        <f>SUM('I- REC.OP E INADIMP.'!R26:R48)</f>
        <v>1724701.86</v>
      </c>
      <c r="N7" s="40">
        <f>SUM('I- REC.OP E INADIMP.'!S26:S48)</f>
        <v>1602611.8999999997</v>
      </c>
      <c r="O7" s="40">
        <f>SUM('I- REC.OP E INADIMP.'!T26:T48)</f>
        <v>1507819.9000000004</v>
      </c>
      <c r="P7" s="40">
        <f>SUM('I- REC.OP E INADIMP.'!U26:U48)</f>
        <v>1405686.5099999995</v>
      </c>
      <c r="Q7" s="40">
        <f>SUM('I- REC.OP E INADIMP.'!V26:V48)</f>
        <v>1286678.1100000001</v>
      </c>
      <c r="R7" s="40">
        <f>SUM('I- REC.OP E INADIMP.'!W26:W48)</f>
        <v>1244878.56</v>
      </c>
      <c r="S7" s="40">
        <f>SUM('I- REC.OP E INADIMP.'!X26:X48)</f>
        <v>1306956.8399999999</v>
      </c>
      <c r="T7" s="40">
        <f>SUM('I- REC.OP E INADIMP.'!Y26:Y48)</f>
        <v>1270901.9300000004</v>
      </c>
      <c r="U7" s="40">
        <f>SUM('I- REC.OP E INADIMP.'!Z26:Z48)</f>
        <v>1216588.2</v>
      </c>
      <c r="V7" s="40">
        <f>SUM('I- REC.OP E INADIMP.'!AA26:AA48)</f>
        <v>1136526.8600000001</v>
      </c>
      <c r="W7" s="40">
        <f>SUM('I- REC.OP E INADIMP.'!AB26:AB48)</f>
        <v>1110972.3200000003</v>
      </c>
      <c r="X7" s="40">
        <f>SUM('I- REC.OP E INADIMP.'!AC26:AC48)</f>
        <v>1074659.81</v>
      </c>
      <c r="Y7" s="40">
        <f>SUM('I- REC.OP E INADIMP.'!AD26:AD48)</f>
        <v>1076334.3200000003</v>
      </c>
      <c r="Z7" s="40">
        <f>SUM('I- REC.OP E INADIMP.'!AE26:AE48)</f>
        <v>999600.26000000047</v>
      </c>
      <c r="AA7" s="40">
        <f>SUM('I- REC.OP E INADIMP.'!AF26:AF48)</f>
        <v>947196.01</v>
      </c>
      <c r="AB7" s="40">
        <f>SUM('I- REC.OP E INADIMP.'!AG26:AG48)</f>
        <v>1019492.9500000001</v>
      </c>
      <c r="AC7" s="40">
        <f>SUM('I- REC.OP E INADIMP.'!AH26:AH48)</f>
        <v>809119.65999999992</v>
      </c>
      <c r="AD7" s="40">
        <f>SUM('I- REC.OP E INADIMP.'!AI26:AI48)</f>
        <v>822527.64000000025</v>
      </c>
      <c r="AE7" s="40">
        <f>SUM('I- REC.OP E INADIMP.'!AJ26:AJ48)</f>
        <v>819277.95000000019</v>
      </c>
      <c r="AF7" s="40">
        <f>SUM('I- REC.OP E INADIMP.'!AK26:AK48)</f>
        <v>857193.91000000027</v>
      </c>
      <c r="AG7" s="40">
        <f>SUM('I- REC.OP E INADIMP.'!AL26:AL48)</f>
        <v>824633.87000000023</v>
      </c>
      <c r="AH7" s="40">
        <f>SUM('I- REC.OP E INADIMP.'!AM26:AM48)</f>
        <v>782367.56</v>
      </c>
      <c r="AI7" s="40">
        <f>SUM('I- REC.OP E INADIMP.'!AN26:AN48)</f>
        <v>804136.17000000016</v>
      </c>
      <c r="AJ7" s="40">
        <f>SUM('I- REC.OP E INADIMP.'!AO26:AO48)</f>
        <v>802717.03</v>
      </c>
      <c r="AK7" s="40">
        <f>SUM('I- REC.OP E INADIMP.'!AP26:AP48)</f>
        <v>772771.54999999993</v>
      </c>
    </row>
    <row r="8" spans="1:37" x14ac:dyDescent="0.25">
      <c r="A8" s="58" t="s">
        <v>45</v>
      </c>
      <c r="B8" s="41">
        <f>B6+B7</f>
        <v>80236498.859999999</v>
      </c>
      <c r="C8" s="41">
        <f t="shared" ref="C8:AK8" si="1">C6+C7</f>
        <v>33263676.130000003</v>
      </c>
      <c r="D8" s="41">
        <f t="shared" si="1"/>
        <v>22220892.649999995</v>
      </c>
      <c r="E8" s="41">
        <f t="shared" si="1"/>
        <v>19273962.289999995</v>
      </c>
      <c r="F8" s="41">
        <f t="shared" si="1"/>
        <v>17080145.680000003</v>
      </c>
      <c r="G8" s="41">
        <f t="shared" si="1"/>
        <v>14649393.840000005</v>
      </c>
      <c r="H8" s="41">
        <f t="shared" si="1"/>
        <v>12244042.950000007</v>
      </c>
      <c r="I8" s="41">
        <f t="shared" si="1"/>
        <v>8913160.4500000011</v>
      </c>
      <c r="J8" s="41">
        <f t="shared" si="1"/>
        <v>6398095.0899999989</v>
      </c>
      <c r="K8" s="41">
        <f t="shared" si="1"/>
        <v>5426350.6800000016</v>
      </c>
      <c r="L8" s="41">
        <f t="shared" si="1"/>
        <v>4660952.0199999986</v>
      </c>
      <c r="M8" s="41">
        <f t="shared" si="1"/>
        <v>4216917.41</v>
      </c>
      <c r="N8" s="41">
        <f t="shared" si="1"/>
        <v>3860574.6099999985</v>
      </c>
      <c r="O8" s="41">
        <f t="shared" si="1"/>
        <v>3568743.790000001</v>
      </c>
      <c r="P8" s="41">
        <f t="shared" si="1"/>
        <v>3340784.1599999992</v>
      </c>
      <c r="Q8" s="41">
        <f t="shared" si="1"/>
        <v>3081354.5499999993</v>
      </c>
      <c r="R8" s="41">
        <f t="shared" si="1"/>
        <v>2984279.4000000004</v>
      </c>
      <c r="S8" s="41">
        <f t="shared" si="1"/>
        <v>3202627.0499999993</v>
      </c>
      <c r="T8" s="41">
        <f t="shared" si="1"/>
        <v>3061641.85</v>
      </c>
      <c r="U8" s="41">
        <f t="shared" si="1"/>
        <v>2928824.6099999994</v>
      </c>
      <c r="V8" s="41">
        <f t="shared" si="1"/>
        <v>2708700.92</v>
      </c>
      <c r="W8" s="41">
        <f t="shared" si="1"/>
        <v>2629300.8800000008</v>
      </c>
      <c r="X8" s="41">
        <f t="shared" si="1"/>
        <v>2584566.8199999994</v>
      </c>
      <c r="Y8" s="41">
        <f t="shared" si="1"/>
        <v>2558580.5100000002</v>
      </c>
      <c r="Z8" s="41">
        <f t="shared" si="1"/>
        <v>2422703.2800000012</v>
      </c>
      <c r="AA8" s="41">
        <f t="shared" si="1"/>
        <v>2320421.5700000003</v>
      </c>
      <c r="AB8" s="41">
        <f t="shared" si="1"/>
        <v>2508406.75</v>
      </c>
      <c r="AC8" s="41">
        <f t="shared" si="1"/>
        <v>1980006.8799999997</v>
      </c>
      <c r="AD8" s="41">
        <f t="shared" si="1"/>
        <v>1989136.27</v>
      </c>
      <c r="AE8" s="41">
        <f t="shared" si="1"/>
        <v>2003532.1900000004</v>
      </c>
      <c r="AF8" s="41">
        <f t="shared" si="1"/>
        <v>2058949.33</v>
      </c>
      <c r="AG8" s="41">
        <f t="shared" si="1"/>
        <v>1985064.9900000002</v>
      </c>
      <c r="AH8" s="41">
        <f t="shared" si="1"/>
        <v>1879387.37</v>
      </c>
      <c r="AI8" s="41">
        <f t="shared" si="1"/>
        <v>1918850.59</v>
      </c>
      <c r="AJ8" s="41">
        <f t="shared" si="1"/>
        <v>1864250.3200000003</v>
      </c>
      <c r="AK8" s="41">
        <f t="shared" si="1"/>
        <v>1797966.65</v>
      </c>
    </row>
    <row r="9" spans="1:37" x14ac:dyDescent="0.25">
      <c r="A9" s="59" t="s">
        <v>48</v>
      </c>
      <c r="B9" s="42">
        <f>B8/B5</f>
        <v>0.19616263465259257</v>
      </c>
      <c r="C9" s="42">
        <f t="shared" ref="C9:AK9" si="2">C8/C5</f>
        <v>8.3087231130831829E-2</v>
      </c>
      <c r="D9" s="42">
        <f t="shared" si="2"/>
        <v>6.1356241767690931E-2</v>
      </c>
      <c r="E9" s="42">
        <f t="shared" si="2"/>
        <v>4.6646485870277088E-2</v>
      </c>
      <c r="F9" s="42">
        <f t="shared" si="2"/>
        <v>4.0685167282261271E-2</v>
      </c>
      <c r="G9" s="42">
        <f t="shared" si="2"/>
        <v>3.3341979773971193E-2</v>
      </c>
      <c r="H9" s="42">
        <f t="shared" si="2"/>
        <v>2.9510327638014807E-2</v>
      </c>
      <c r="I9" s="42">
        <f t="shared" si="2"/>
        <v>2.0293217683732125E-2</v>
      </c>
      <c r="J9" s="42">
        <f t="shared" si="2"/>
        <v>1.231097969348563E-2</v>
      </c>
      <c r="K9" s="42">
        <f t="shared" si="2"/>
        <v>1.2299598438872746E-2</v>
      </c>
      <c r="L9" s="42">
        <f t="shared" si="2"/>
        <v>1.0860271276129593E-2</v>
      </c>
      <c r="M9" s="42">
        <f t="shared" si="2"/>
        <v>1.0276291781347875E-2</v>
      </c>
      <c r="N9" s="42">
        <f t="shared" si="2"/>
        <v>9.4573304150786467E-3</v>
      </c>
      <c r="O9" s="42">
        <f t="shared" si="2"/>
        <v>8.8085476916283344E-3</v>
      </c>
      <c r="P9" s="42">
        <f t="shared" si="2"/>
        <v>8.6535365171279167E-3</v>
      </c>
      <c r="Q9" s="42">
        <f t="shared" si="2"/>
        <v>8.0775694296443823E-3</v>
      </c>
      <c r="R9" s="42">
        <f t="shared" si="2"/>
        <v>8.1914643806939198E-3</v>
      </c>
      <c r="S9" s="42">
        <f t="shared" si="2"/>
        <v>8.5931937683375557E-3</v>
      </c>
      <c r="T9" s="42">
        <f t="shared" si="2"/>
        <v>8.5974930407761649E-3</v>
      </c>
      <c r="U9" s="42">
        <f t="shared" si="2"/>
        <v>7.2113085608564442E-3</v>
      </c>
      <c r="V9" s="42">
        <f t="shared" si="2"/>
        <v>6.7315167763726969E-3</v>
      </c>
      <c r="W9" s="42">
        <f t="shared" si="2"/>
        <v>7.2530079686896932E-3</v>
      </c>
      <c r="X9" s="42">
        <f t="shared" si="2"/>
        <v>7.0435468716231221E-3</v>
      </c>
      <c r="Y9" s="42">
        <f t="shared" si="2"/>
        <v>7.312139327385986E-3</v>
      </c>
      <c r="Z9" s="42">
        <f t="shared" si="2"/>
        <v>6.6748812167097141E-3</v>
      </c>
      <c r="AA9" s="42">
        <f t="shared" si="2"/>
        <v>6.4982100311411538E-3</v>
      </c>
      <c r="AB9" s="42">
        <f t="shared" si="2"/>
        <v>7.2974563631811734E-3</v>
      </c>
      <c r="AC9" s="42">
        <f t="shared" si="2"/>
        <v>5.4346753116735298E-3</v>
      </c>
      <c r="AD9" s="42">
        <f t="shared" si="2"/>
        <v>5.7741440942987261E-3</v>
      </c>
      <c r="AE9" s="42">
        <f t="shared" si="2"/>
        <v>5.5355845693057029E-3</v>
      </c>
      <c r="AF9" s="42">
        <f t="shared" si="2"/>
        <v>6.5117341354156595E-3</v>
      </c>
      <c r="AG9" s="42">
        <f t="shared" si="2"/>
        <v>5.5543644089521057E-3</v>
      </c>
      <c r="AH9" s="42">
        <f t="shared" si="2"/>
        <v>5.1716402529462645E-3</v>
      </c>
      <c r="AI9" s="42">
        <f t="shared" si="2"/>
        <v>5.7883660445734036E-3</v>
      </c>
      <c r="AJ9" s="42">
        <f t="shared" si="2"/>
        <v>5.2289965865568288E-3</v>
      </c>
      <c r="AK9" s="42">
        <f t="shared" si="2"/>
        <v>5.169658283095669E-3</v>
      </c>
    </row>
    <row r="10" spans="1:37" x14ac:dyDescent="0.25">
      <c r="A10" s="64" t="s">
        <v>58</v>
      </c>
      <c r="B10" s="64">
        <v>1</v>
      </c>
      <c r="C10" s="64">
        <v>2</v>
      </c>
      <c r="D10" s="64">
        <v>3</v>
      </c>
      <c r="E10" s="64">
        <v>4</v>
      </c>
      <c r="F10" s="64">
        <v>5</v>
      </c>
      <c r="G10" s="64">
        <v>6</v>
      </c>
      <c r="H10" s="64">
        <v>7</v>
      </c>
      <c r="I10" s="64">
        <v>8</v>
      </c>
      <c r="J10" s="64">
        <v>9</v>
      </c>
      <c r="K10" s="64">
        <v>10</v>
      </c>
      <c r="L10" s="64">
        <v>11</v>
      </c>
      <c r="M10" s="64">
        <v>12</v>
      </c>
      <c r="N10" s="64">
        <v>13</v>
      </c>
      <c r="O10" s="64">
        <v>14</v>
      </c>
      <c r="P10" s="64">
        <v>15</v>
      </c>
      <c r="Q10" s="64">
        <v>16</v>
      </c>
      <c r="R10" s="64">
        <v>17</v>
      </c>
      <c r="S10" s="64">
        <v>18</v>
      </c>
      <c r="T10" s="64">
        <v>19</v>
      </c>
      <c r="U10" s="64">
        <v>20</v>
      </c>
      <c r="V10" s="64">
        <v>21</v>
      </c>
      <c r="W10" s="64">
        <v>22</v>
      </c>
      <c r="X10" s="64">
        <v>23</v>
      </c>
      <c r="Y10" s="64">
        <v>24</v>
      </c>
      <c r="Z10" s="64">
        <v>25</v>
      </c>
      <c r="AA10" s="64">
        <v>26</v>
      </c>
      <c r="AB10" s="64">
        <v>27</v>
      </c>
      <c r="AC10" s="64">
        <v>28</v>
      </c>
      <c r="AD10" s="64">
        <v>29</v>
      </c>
      <c r="AE10" s="64">
        <v>30</v>
      </c>
      <c r="AF10" s="64">
        <v>31</v>
      </c>
      <c r="AG10" s="64">
        <v>32</v>
      </c>
      <c r="AH10" s="64">
        <v>33</v>
      </c>
      <c r="AI10" s="64">
        <v>34</v>
      </c>
      <c r="AJ10" s="64">
        <v>35</v>
      </c>
      <c r="AK10" s="64">
        <v>36</v>
      </c>
    </row>
    <row r="11" spans="1:37" ht="15" customHeight="1" x14ac:dyDescent="0.25">
      <c r="A11" s="63" t="s">
        <v>47</v>
      </c>
      <c r="B11" s="64"/>
    </row>
  </sheetData>
  <pageMargins left="0.511811024" right="0.511811024" top="0.78740157499999996" bottom="0.78740157499999996" header="0.31496062000000002" footer="0.31496062000000002"/>
  <ignoredErrors>
    <ignoredError sqref="B6 C6:AK6 B7:R7 S7:AH7 AI7:AK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workbookViewId="0">
      <selection activeCell="C33" sqref="C33"/>
    </sheetView>
  </sheetViews>
  <sheetFormatPr defaultRowHeight="15" x14ac:dyDescent="0.25"/>
  <cols>
    <col min="1" max="1" width="34.7109375" style="2" customWidth="1"/>
    <col min="2" max="2" width="19.7109375" style="2" bestFit="1" customWidth="1"/>
    <col min="3" max="5" width="19.7109375" style="2" customWidth="1"/>
    <col min="6" max="6" width="13.7109375" style="2" customWidth="1"/>
    <col min="7" max="16384" width="9.140625" style="2"/>
  </cols>
  <sheetData>
    <row r="1" spans="1:6" x14ac:dyDescent="0.25">
      <c r="A1" s="1" t="s">
        <v>53</v>
      </c>
      <c r="B1" s="1"/>
      <c r="C1" s="1"/>
      <c r="D1" s="1"/>
      <c r="E1" s="1"/>
    </row>
    <row r="2" spans="1:6" x14ac:dyDescent="0.25">
      <c r="A2" s="94" t="s">
        <v>11</v>
      </c>
      <c r="B2" s="91" t="s">
        <v>50</v>
      </c>
      <c r="C2" s="92"/>
      <c r="D2" s="92"/>
      <c r="E2" s="93"/>
      <c r="F2" s="96" t="s">
        <v>49</v>
      </c>
    </row>
    <row r="3" spans="1:6" x14ac:dyDescent="0.25">
      <c r="A3" s="95"/>
      <c r="B3" s="62">
        <f>'A-Calculo do Aging Mensal'!AH2</f>
        <v>43070</v>
      </c>
      <c r="C3" s="62">
        <f>'A-Calculo do Aging Mensal'!AI2</f>
        <v>43040</v>
      </c>
      <c r="D3" s="62">
        <f>'A-Calculo do Aging Mensal'!AJ2</f>
        <v>43009</v>
      </c>
      <c r="E3" s="62">
        <f>'A-Calculo do Aging Mensal'!AK2</f>
        <v>42979</v>
      </c>
      <c r="F3" s="97"/>
    </row>
    <row r="4" spans="1:6" x14ac:dyDescent="0.25">
      <c r="A4" s="5" t="s">
        <v>51</v>
      </c>
      <c r="B4" s="60">
        <f>'A-Calculo do Aging Mensal'!AH9</f>
        <v>5.1716402529462645E-3</v>
      </c>
      <c r="C4" s="60">
        <f>'A-Calculo do Aging Mensal'!AI9</f>
        <v>5.7883660445734036E-3</v>
      </c>
      <c r="D4" s="60">
        <f>'A-Calculo do Aging Mensal'!AJ9</f>
        <v>5.2289965865568288E-3</v>
      </c>
      <c r="E4" s="60">
        <f>'A-Calculo do Aging Mensal'!AK9</f>
        <v>5.169658283095669E-3</v>
      </c>
      <c r="F4" s="98">
        <f>AVERAGE(B4:E4)</f>
        <v>5.3396652917930415E-3</v>
      </c>
    </row>
    <row r="5" spans="1:6" x14ac:dyDescent="0.25">
      <c r="A5" s="61" t="s">
        <v>52</v>
      </c>
      <c r="B5" s="31"/>
      <c r="C5" s="31"/>
      <c r="D5" s="31"/>
      <c r="E5" s="31"/>
      <c r="F5" s="99"/>
    </row>
    <row r="6" spans="1:6" x14ac:dyDescent="0.25">
      <c r="A6" s="89" t="s">
        <v>47</v>
      </c>
      <c r="B6" s="90"/>
      <c r="C6" s="90"/>
      <c r="D6" s="90"/>
      <c r="E6" s="90"/>
      <c r="F6" s="90"/>
    </row>
  </sheetData>
  <mergeCells count="5">
    <mergeCell ref="A6:F6"/>
    <mergeCell ref="B2:E2"/>
    <mergeCell ref="A2:A3"/>
    <mergeCell ref="F2:F3"/>
    <mergeCell ref="F4:F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4"/>
  <sheetViews>
    <sheetView workbookViewId="0">
      <selection activeCell="A3" sqref="A3"/>
    </sheetView>
  </sheetViews>
  <sheetFormatPr defaultRowHeight="15" x14ac:dyDescent="0.25"/>
  <cols>
    <col min="1" max="1" width="4.7109375" style="65" customWidth="1"/>
    <col min="2" max="16384" width="9.140625" style="65"/>
  </cols>
  <sheetData>
    <row r="24" spans="1:1" x14ac:dyDescent="0.25">
      <c r="A24" s="65" t="s">
        <v>59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Mapa_Planilha</vt:lpstr>
      <vt:lpstr>I- REC.OP E INADIMP.</vt:lpstr>
      <vt:lpstr>A-Calculo do Aging Mensal</vt:lpstr>
      <vt:lpstr>R-Percentual Aging</vt:lpstr>
      <vt:lpstr>R-Curva Aging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 Wagner Skaleski</dc:creator>
  <cp:lastModifiedBy>Luciano Ricardo Menegazzo</cp:lastModifiedBy>
  <dcterms:created xsi:type="dcterms:W3CDTF">2019-11-25T15:00:33Z</dcterms:created>
  <dcterms:modified xsi:type="dcterms:W3CDTF">2021-04-13T19:11:37Z</dcterms:modified>
</cp:coreProperties>
</file>