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C:\Users\luciano.rmenegazzo\Downloads\"/>
    </mc:Choice>
  </mc:AlternateContent>
  <xr:revisionPtr revIDLastSave="0" documentId="13_ncr:1_{8380C03B-6E7F-4818-8304-8A3AAD827E9E}" xr6:coauthVersionLast="36" xr6:coauthVersionMax="36" xr10:uidLastSave="{00000000-0000-0000-0000-000000000000}"/>
  <bookViews>
    <workbookView xWindow="-120" yWindow="-120" windowWidth="20730" windowHeight="11160" tabRatio="785" xr2:uid="{00000000-000D-0000-FFFF-FFFF00000000}"/>
  </bookViews>
  <sheets>
    <sheet name="Mapa_Planilha" sheetId="20" r:id="rId1"/>
    <sheet name="I - Demonst. IR e CSLL" sheetId="25" r:id="rId2"/>
    <sheet name="A-Realiz. Proj." sheetId="23" r:id="rId3"/>
    <sheet name="R-Valores  IR e CSLL compensar" sheetId="24" r:id="rId4"/>
  </sheets>
  <externalReferences>
    <externalReference r:id="rId5"/>
  </externalReferences>
  <definedNames>
    <definedName name="ano_fim">[1]Menu!$D$20</definedName>
    <definedName name="fator_x">'[1]Fator X'!$B$46</definedName>
    <definedName name="P0_San_T">[1]P0_Sanepar!$B$5</definedName>
  </definedName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3" l="1"/>
  <c r="C4" i="24" s="1"/>
  <c r="D4" i="23"/>
  <c r="D4" i="24" s="1"/>
  <c r="E4" i="23"/>
  <c r="F4" i="23"/>
  <c r="G4" i="23"/>
  <c r="G4" i="24" s="1"/>
  <c r="B4" i="23"/>
  <c r="C15" i="23"/>
  <c r="D15" i="23"/>
  <c r="E15" i="23"/>
  <c r="F15" i="23"/>
  <c r="G15" i="23"/>
  <c r="B15" i="23"/>
  <c r="B16" i="25"/>
  <c r="C14" i="25"/>
  <c r="C5" i="23" s="1"/>
  <c r="D14" i="25"/>
  <c r="E14" i="25"/>
  <c r="E17" i="25" s="1"/>
  <c r="F14" i="25"/>
  <c r="G14" i="25"/>
  <c r="G17" i="25" s="1"/>
  <c r="B14" i="25"/>
  <c r="B5" i="23" s="1"/>
  <c r="C16" i="25"/>
  <c r="D16" i="25"/>
  <c r="E16" i="25"/>
  <c r="F16" i="25"/>
  <c r="G16" i="25"/>
  <c r="C17" i="25" l="1"/>
  <c r="G5" i="23"/>
  <c r="G5" i="24" s="1"/>
  <c r="D15" i="25"/>
  <c r="F15" i="25"/>
  <c r="C5" i="24"/>
  <c r="C6" i="24" s="1"/>
  <c r="H4" i="23"/>
  <c r="F4" i="24"/>
  <c r="B5" i="24"/>
  <c r="B4" i="24"/>
  <c r="E4" i="24"/>
  <c r="G6" i="24"/>
  <c r="G6" i="23"/>
  <c r="C6" i="23"/>
  <c r="B15" i="25"/>
  <c r="F17" i="25"/>
  <c r="F18" i="25" s="1"/>
  <c r="F5" i="23"/>
  <c r="E5" i="23"/>
  <c r="D17" i="25"/>
  <c r="D18" i="25" s="1"/>
  <c r="B17" i="25"/>
  <c r="B18" i="25" s="1"/>
  <c r="D5" i="23"/>
  <c r="B6" i="23"/>
  <c r="B6" i="24" l="1"/>
  <c r="F6" i="23"/>
  <c r="F5" i="24"/>
  <c r="F6" i="24" s="1"/>
  <c r="E8" i="24" s="1"/>
  <c r="H4" i="24"/>
  <c r="D6" i="23"/>
  <c r="D5" i="24"/>
  <c r="D6" i="24" s="1"/>
  <c r="E6" i="23"/>
  <c r="H6" i="23" s="1"/>
  <c r="E5" i="24"/>
  <c r="E6" i="24" s="1"/>
  <c r="C8" i="24"/>
  <c r="H5" i="23"/>
  <c r="H6" i="24" l="1"/>
  <c r="D8" i="24"/>
  <c r="F14" i="24" s="1"/>
  <c r="H5" i="24"/>
  <c r="F8" i="24" l="1"/>
</calcChain>
</file>

<file path=xl/sharedStrings.xml><?xml version="1.0" encoding="utf-8"?>
<sst xmlns="http://schemas.openxmlformats.org/spreadsheetml/2006/main" count="92" uniqueCount="55">
  <si>
    <t>Resultados - Abas com nome iniciando com R-</t>
  </si>
  <si>
    <t>Aba</t>
  </si>
  <si>
    <t>Insumos/Base de dados - Abas com o nome iniciando com I-</t>
  </si>
  <si>
    <t>Auxílio/Cálculos Intermediários - Insumos que receberam algum tratamento, ou cálculos necessários para se atingir o resultado final - Abas com nome iniciando com A-</t>
  </si>
  <si>
    <t>Insumos</t>
  </si>
  <si>
    <t>Auxílio/Cálculos Intermediários</t>
  </si>
  <si>
    <t>Resultados</t>
  </si>
  <si>
    <t>1-Contexto e Objetivo da Planilha</t>
  </si>
  <si>
    <t>2-Tipos de Abas</t>
  </si>
  <si>
    <t>3-Conteúdo das Abas</t>
  </si>
  <si>
    <t>Descrição</t>
  </si>
  <si>
    <t>4-Fluxo de informação entre Abas da Planilha</t>
  </si>
  <si>
    <t>TOTAL</t>
  </si>
  <si>
    <t>Imposto de Renda</t>
  </si>
  <si>
    <t>Contribuição Social</t>
  </si>
  <si>
    <t>Lucro Antes do Imposto de Renda e Contribuição Social</t>
  </si>
  <si>
    <t>Imposto de Renda e Contribuição social - aliquotas vigentes</t>
  </si>
  <si>
    <t>Beneficio de Dedutibilidade dos Juros sobre o Capital Próprio</t>
  </si>
  <si>
    <t>Ajuste a valor presente de contas a receber</t>
  </si>
  <si>
    <t>Incentivo Empresa Cidadã</t>
  </si>
  <si>
    <t>Equivalência patrimonial</t>
  </si>
  <si>
    <t>Arrendamento Mercantil Financeiro</t>
  </si>
  <si>
    <t>Parcelamento IBAMA</t>
  </si>
  <si>
    <t xml:space="preserve">Outros </t>
  </si>
  <si>
    <t>Totais das Despesas</t>
  </si>
  <si>
    <t>Programa de alimentaçao do Trabalhador</t>
  </si>
  <si>
    <t>-</t>
  </si>
  <si>
    <t>Totais do Imposto de Renda e Contribuição Social (IRPJ+CSLL)</t>
  </si>
  <si>
    <t>fonte: Relatorio da Administração e Demonstrações Contabeis da Sanepar (2017,2018 e 2019). Elaboração: AGEPAR(2020)</t>
  </si>
  <si>
    <t>Aliquota IRPJ e CSLL na 1ª Revisão Tarifária Periódica - SANEPAR (%)</t>
  </si>
  <si>
    <t>Tabela 1 - Demonstração do Imposto de Renda e Contribuição Social - Realizado e Projetado - SANEPAR 2017 a 2019                     (Em milhares de reais)</t>
  </si>
  <si>
    <t>Alíquota efetiva (%)</t>
  </si>
  <si>
    <t>Tabela 1 - Demonstração do Imposto de Renda e Contribuição Social - Realizado e Projetado - SANEPAR 2017 a 2019     (Em milhares de reais)</t>
  </si>
  <si>
    <t>Diferença de Aliquotas</t>
  </si>
  <si>
    <t>Diferença do Realizado e Projetado</t>
  </si>
  <si>
    <t>Valores pagos de IRPJ e CSLL</t>
  </si>
  <si>
    <t>fonte: Relatório da Administração e Demonstrações Contábeis da Sanepar (2017,2018 e 2019). Elaboração: AGEPAR(2020)</t>
  </si>
  <si>
    <t xml:space="preserve"> Valores -Imposto de Renda e Contribuição social - aliquotas nominal - RTP</t>
  </si>
  <si>
    <t>Valores a atualizar:</t>
  </si>
  <si>
    <t>Atualização de 2017 até o ultimo indice disponivel.</t>
  </si>
  <si>
    <t>Atualização de 2018 até o ultimo indice disponivel.</t>
  </si>
  <si>
    <t>Atualização de 2019 até o ultimo indice disponivel.</t>
  </si>
  <si>
    <t xml:space="preserve">Índice </t>
  </si>
  <si>
    <t>IPCA</t>
  </si>
  <si>
    <t>Periodo - Para cada valor temos um periodo de referencia (sendo 2017 a 2019)</t>
  </si>
  <si>
    <t>Valores atualizados pelo IPCA (Out/Ano de Referência à 10/2020)</t>
  </si>
  <si>
    <t>Tabela 2: Aliquotas efetivas e nominais.</t>
  </si>
  <si>
    <t>Tabela 3 -  Imposto de Renda e Contribuição Social - Realizado e Projetado - SANEPAR 2017 a 2019     (Em milhares de reais) atualizado</t>
  </si>
  <si>
    <t>Informações contábeis da SANEPAR - Demonst. IR e CSLL</t>
  </si>
  <si>
    <t>Cálculo que compila as informações de do IRPJ e CSLL - Realizado e Projetado.</t>
  </si>
  <si>
    <t>Compilação dos resultados e atualização da diferenca do IRPJ e CSLL - Realizado e Projetado.</t>
  </si>
  <si>
    <t>I-Demonst. IR e CSLL</t>
  </si>
  <si>
    <t>A-Realiz. Proj.</t>
  </si>
  <si>
    <t>R - Calculos dos valores IR e CSLL</t>
  </si>
  <si>
    <t>Esta planilha foi desenvolvida como parte integrante da 2ª Revisão Tarifária Periódica dos serviços de saneamento básico do Estado do Paraná. 
Seu conteúdo refere-se ao cálculo da compensação do IRPJ e CSLL, os procedimentos metodológicos são descritos na Nota Técnica 0008/2020.
O objetivo das informações desta planilha é integrar os demais parâmetros das Notas Técnicas metodologias da RTP a fim de se calcular a tarifa básica de saneamento.
O resultados dos cálculos da planilha encontram-se nas abas "R Calculos do valores IR e CSLL".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</si>
</sst>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5" formatCode="_-* #,##0_-;\-* #,##0_-;_-* &quot;-&quot;??_-;_-@_-"/>
    <numFmt numFmtId="166" formatCode="0.0%"/>
  </numFmts>
  <fonts count="8" x14ac:knownFonts="1">
    <font>
      <sz val="11"/>
      <color theme="1"/>
      <name val="Calibri"/>
      <family val="2"/>
    </font>
    <font>
      <sz val="11"/>
      <color theme="1"/>
      <name val="Century Gothic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8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</cellStyleXfs>
  <cellXfs count="89">
    <xf numFmtId="0" fontId="0" fillId="0" borderId="0" xfId="0"/>
    <xf numFmtId="0" fontId="4" fillId="0" borderId="0" xfId="0" applyFont="1"/>
    <xf numFmtId="0" fontId="6" fillId="3" borderId="15" xfId="0" applyFont="1" applyFill="1" applyBorder="1" applyAlignment="1">
      <alignment horizontal="center" vertical="center" wrapText="1"/>
    </xf>
    <xf numFmtId="0" fontId="5" fillId="2" borderId="0" xfId="0" applyFont="1" applyFill="1"/>
    <xf numFmtId="0" fontId="4" fillId="2" borderId="0" xfId="0" applyFont="1" applyFill="1"/>
    <xf numFmtId="0" fontId="4" fillId="2" borderId="7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0" fontId="5" fillId="2" borderId="7" xfId="0" applyFont="1" applyFill="1" applyBorder="1" applyAlignment="1">
      <alignment horizontal="center"/>
    </xf>
    <xf numFmtId="0" fontId="4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4" fillId="2" borderId="7" xfId="0" applyFont="1" applyFill="1" applyBorder="1"/>
    <xf numFmtId="0" fontId="4" fillId="2" borderId="14" xfId="0" applyFont="1" applyFill="1" applyBorder="1" applyAlignment="1">
      <alignment horizontal="left"/>
    </xf>
    <xf numFmtId="0" fontId="4" fillId="2" borderId="14" xfId="0" applyFont="1" applyFill="1" applyBorder="1"/>
    <xf numFmtId="0" fontId="4" fillId="2" borderId="12" xfId="0" applyFont="1" applyFill="1" applyBorder="1"/>
    <xf numFmtId="0" fontId="4" fillId="2" borderId="8" xfId="0" applyFont="1" applyFill="1" applyBorder="1"/>
    <xf numFmtId="0" fontId="4" fillId="2" borderId="13" xfId="0" applyFont="1" applyFill="1" applyBorder="1"/>
    <xf numFmtId="165" fontId="4" fillId="2" borderId="1" xfId="4" applyNumberFormat="1" applyFont="1" applyFill="1" applyBorder="1" applyAlignment="1">
      <alignment horizontal="center"/>
    </xf>
    <xf numFmtId="165" fontId="5" fillId="2" borderId="1" xfId="4" applyNumberFormat="1" applyFont="1" applyFill="1" applyBorder="1" applyAlignment="1">
      <alignment horizontal="center"/>
    </xf>
    <xf numFmtId="9" fontId="4" fillId="2" borderId="1" xfId="5" applyFont="1" applyFill="1" applyBorder="1" applyAlignment="1">
      <alignment horizontal="center"/>
    </xf>
    <xf numFmtId="0" fontId="0" fillId="2" borderId="0" xfId="0" applyFill="1"/>
    <xf numFmtId="0" fontId="5" fillId="2" borderId="1" xfId="0" applyFont="1" applyFill="1" applyBorder="1"/>
    <xf numFmtId="0" fontId="0" fillId="2" borderId="1" xfId="0" applyFill="1" applyBorder="1"/>
    <xf numFmtId="10" fontId="5" fillId="4" borderId="1" xfId="5" applyNumberFormat="1" applyFont="1" applyFill="1" applyBorder="1" applyAlignment="1">
      <alignment horizontal="center"/>
    </xf>
    <xf numFmtId="10" fontId="5" fillId="4" borderId="1" xfId="5" quotePrefix="1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/>
    </xf>
    <xf numFmtId="165" fontId="0" fillId="2" borderId="1" xfId="0" applyNumberFormat="1" applyFill="1" applyBorder="1"/>
    <xf numFmtId="0" fontId="0" fillId="2" borderId="1" xfId="0" applyFill="1" applyBorder="1" applyAlignment="1">
      <alignment vertical="center" wrapText="1"/>
    </xf>
    <xf numFmtId="9" fontId="4" fillId="2" borderId="1" xfId="5" applyFont="1" applyFill="1" applyBorder="1" applyAlignment="1">
      <alignment horizontal="center" vertical="center"/>
    </xf>
    <xf numFmtId="10" fontId="4" fillId="2" borderId="1" xfId="5" applyNumberFormat="1" applyFont="1" applyFill="1" applyBorder="1" applyAlignment="1">
      <alignment horizontal="center" vertical="center"/>
    </xf>
    <xf numFmtId="10" fontId="5" fillId="4" borderId="1" xfId="5" applyNumberFormat="1" applyFont="1" applyFill="1" applyBorder="1" applyAlignment="1">
      <alignment horizontal="center" vertical="center"/>
    </xf>
    <xf numFmtId="165" fontId="4" fillId="2" borderId="1" xfId="4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165" fontId="5" fillId="4" borderId="1" xfId="4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6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left" vertical="center"/>
    </xf>
    <xf numFmtId="166" fontId="5" fillId="4" borderId="1" xfId="5" applyNumberFormat="1" applyFont="1" applyFill="1" applyBorder="1" applyAlignment="1">
      <alignment horizontal="center"/>
    </xf>
    <xf numFmtId="0" fontId="5" fillId="2" borderId="2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 vertical="center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165" fontId="5" fillId="2" borderId="3" xfId="4" applyNumberFormat="1" applyFont="1" applyFill="1" applyBorder="1" applyAlignment="1">
      <alignment horizontal="center"/>
    </xf>
    <xf numFmtId="165" fontId="5" fillId="2" borderId="4" xfId="4" applyNumberFormat="1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</cellXfs>
  <cellStyles count="7">
    <cellStyle name="Normal" xfId="0" builtinId="0" customBuiltin="1"/>
    <cellStyle name="Normal 2" xfId="1" xr:uid="{00000000-0005-0000-0000-000001000000}"/>
    <cellStyle name="Normal 2 2" xfId="2" xr:uid="{00000000-0005-0000-0000-000002000000}"/>
    <cellStyle name="Normal 3" xfId="6" xr:uid="{00000000-0005-0000-0000-000003000000}"/>
    <cellStyle name="Porcentagem" xfId="5" builtinId="5"/>
    <cellStyle name="Vírgula" xfId="4" builtinId="3"/>
    <cellStyle name="Vírgula 2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351304</xdr:colOff>
      <xdr:row>32</xdr:row>
      <xdr:rowOff>69477</xdr:rowOff>
    </xdr:from>
    <xdr:to>
      <xdr:col>0</xdr:col>
      <xdr:colOff>1827679</xdr:colOff>
      <xdr:row>35</xdr:row>
      <xdr:rowOff>123265</xdr:rowOff>
    </xdr:to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7DC44EA6-45E8-4F19-82B2-2A388B732E66}"/>
            </a:ext>
          </a:extLst>
        </xdr:cNvPr>
        <xdr:cNvSpPr/>
      </xdr:nvSpPr>
      <xdr:spPr>
        <a:xfrm>
          <a:off x="351304" y="6187889"/>
          <a:ext cx="1476375" cy="625288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chemeClr val="tx1"/>
              </a:solidFill>
            </a:rPr>
            <a:t>I-Demostração IRPJ</a:t>
          </a:r>
          <a:r>
            <a:rPr lang="pt-BR" sz="1100" b="1" baseline="0">
              <a:solidFill>
                <a:schemeClr val="tx1"/>
              </a:solidFill>
            </a:rPr>
            <a:t> e CSLL</a:t>
          </a:r>
          <a:endParaRPr lang="pt-BR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193022</xdr:colOff>
      <xdr:row>32</xdr:row>
      <xdr:rowOff>187</xdr:rowOff>
    </xdr:from>
    <xdr:to>
      <xdr:col>2</xdr:col>
      <xdr:colOff>1669397</xdr:colOff>
      <xdr:row>36</xdr:row>
      <xdr:rowOff>11206</xdr:rowOff>
    </xdr:to>
    <xdr:sp macro="" textlink="">
      <xdr:nvSpPr>
        <xdr:cNvPr id="10" name="Retângulo 9">
          <a:extLst>
            <a:ext uri="{FF2B5EF4-FFF2-40B4-BE49-F238E27FC236}">
              <a16:creationId xmlns:a16="http://schemas.microsoft.com/office/drawing/2014/main" id="{340DE87C-FDB2-442B-8356-2AB315BB8156}"/>
            </a:ext>
          </a:extLst>
        </xdr:cNvPr>
        <xdr:cNvSpPr/>
      </xdr:nvSpPr>
      <xdr:spPr>
        <a:xfrm>
          <a:off x="4271963" y="6118599"/>
          <a:ext cx="1476375" cy="773019"/>
        </a:xfrm>
        <a:prstGeom prst="rect">
          <a:avLst/>
        </a:prstGeom>
        <a:solidFill>
          <a:schemeClr val="accent2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/>
            <a:t>A-Realizado</a:t>
          </a:r>
          <a:r>
            <a:rPr lang="pt-BR" sz="1100" b="1" baseline="0"/>
            <a:t> e Projetado - IRPL e CSLL</a:t>
          </a:r>
          <a:endParaRPr lang="pt-BR" sz="1100" b="1"/>
        </a:p>
      </xdr:txBody>
    </xdr:sp>
    <xdr:clientData/>
  </xdr:twoCellAnchor>
  <xdr:twoCellAnchor>
    <xdr:from>
      <xdr:col>3</xdr:col>
      <xdr:colOff>1165413</xdr:colOff>
      <xdr:row>32</xdr:row>
      <xdr:rowOff>104216</xdr:rowOff>
    </xdr:from>
    <xdr:to>
      <xdr:col>4</xdr:col>
      <xdr:colOff>1143002</xdr:colOff>
      <xdr:row>35</xdr:row>
      <xdr:rowOff>89649</xdr:rowOff>
    </xdr:to>
    <xdr:sp macro="" textlink="">
      <xdr:nvSpPr>
        <xdr:cNvPr id="12" name="Retângulo 11">
          <a:extLst>
            <a:ext uri="{FF2B5EF4-FFF2-40B4-BE49-F238E27FC236}">
              <a16:creationId xmlns:a16="http://schemas.microsoft.com/office/drawing/2014/main" id="{96F4B832-79C7-43FC-B8CE-6B719B524B69}"/>
            </a:ext>
          </a:extLst>
        </xdr:cNvPr>
        <xdr:cNvSpPr/>
      </xdr:nvSpPr>
      <xdr:spPr>
        <a:xfrm>
          <a:off x="7261413" y="6222628"/>
          <a:ext cx="1591236" cy="556933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/>
            <a:t>Valores de IR e CSLL a compensar</a:t>
          </a:r>
        </a:p>
      </xdr:txBody>
    </xdr:sp>
    <xdr:clientData/>
  </xdr:twoCellAnchor>
  <xdr:twoCellAnchor>
    <xdr:from>
      <xdr:col>0</xdr:col>
      <xdr:colOff>1827679</xdr:colOff>
      <xdr:row>34</xdr:row>
      <xdr:rowOff>1121</xdr:rowOff>
    </xdr:from>
    <xdr:to>
      <xdr:col>2</xdr:col>
      <xdr:colOff>193022</xdr:colOff>
      <xdr:row>34</xdr:row>
      <xdr:rowOff>5697</xdr:rowOff>
    </xdr:to>
    <xdr:cxnSp macro="">
      <xdr:nvCxnSpPr>
        <xdr:cNvPr id="20" name="Conector: Angulado 19">
          <a:extLst>
            <a:ext uri="{FF2B5EF4-FFF2-40B4-BE49-F238E27FC236}">
              <a16:creationId xmlns:a16="http://schemas.microsoft.com/office/drawing/2014/main" id="{EF4B5243-126A-452F-9CD8-E02B46E47D78}"/>
            </a:ext>
          </a:extLst>
        </xdr:cNvPr>
        <xdr:cNvCxnSpPr>
          <a:stCxn id="4" idx="3"/>
          <a:endCxn id="10" idx="1"/>
        </xdr:cNvCxnSpPr>
      </xdr:nvCxnSpPr>
      <xdr:spPr>
        <a:xfrm>
          <a:off x="1827679" y="6500533"/>
          <a:ext cx="2444284" cy="4576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1669397</xdr:colOff>
      <xdr:row>34</xdr:row>
      <xdr:rowOff>1683</xdr:rowOff>
    </xdr:from>
    <xdr:to>
      <xdr:col>3</xdr:col>
      <xdr:colOff>1165413</xdr:colOff>
      <xdr:row>34</xdr:row>
      <xdr:rowOff>5697</xdr:rowOff>
    </xdr:to>
    <xdr:cxnSp macro="">
      <xdr:nvCxnSpPr>
        <xdr:cNvPr id="53" name="Conector: Angulado 52">
          <a:extLst>
            <a:ext uri="{FF2B5EF4-FFF2-40B4-BE49-F238E27FC236}">
              <a16:creationId xmlns:a16="http://schemas.microsoft.com/office/drawing/2014/main" id="{D4E470E0-8498-4CB2-88C1-CB1BB3A9A964}"/>
            </a:ext>
          </a:extLst>
        </xdr:cNvPr>
        <xdr:cNvCxnSpPr>
          <a:stCxn id="10" idx="3"/>
          <a:endCxn id="12" idx="1"/>
        </xdr:cNvCxnSpPr>
      </xdr:nvCxnSpPr>
      <xdr:spPr>
        <a:xfrm flipV="1">
          <a:off x="5748338" y="6501095"/>
          <a:ext cx="1513075" cy="4014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f02c203e30d0697/LRM/Trabalho/Agepar/1-Servi&#231;os%20Regulados/2-Saneamento/6-2a%20RTP/Docs/Material%201%20RTP/Planilhas/Anexo_4_P0_2017_256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edido_Info"/>
      <sheetName val="Dados_Entrada"/>
      <sheetName val="P0_Sanepar"/>
      <sheetName val="Fator X"/>
      <sheetName val="Tarifa_Media 2016"/>
      <sheetName val="Resultados"/>
      <sheetName val="Mapa"/>
    </sheetNames>
    <sheetDataSet>
      <sheetData sheetId="0" refreshError="1">
        <row r="20">
          <cell r="D20">
            <v>2020</v>
          </cell>
        </row>
      </sheetData>
      <sheetData sheetId="1" refreshError="1"/>
      <sheetData sheetId="2" refreshError="1"/>
      <sheetData sheetId="3" refreshError="1">
        <row r="5">
          <cell r="B5">
            <v>3.9038925776633917</v>
          </cell>
        </row>
      </sheetData>
      <sheetData sheetId="4" refreshError="1">
        <row r="46">
          <cell r="B46">
            <v>7.6825215906122313E-3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avon">
  <a:themeElements>
    <a:clrScheme name="Savon">
      <a:dk1>
        <a:sysClr val="windowText" lastClr="000000"/>
      </a:dk1>
      <a:lt1>
        <a:sysClr val="window" lastClr="FFFFFF"/>
      </a:lt1>
      <a:dk2>
        <a:srgbClr val="1485A4"/>
      </a:dk2>
      <a:lt2>
        <a:srgbClr val="E3DED1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F49100"/>
      </a:hlink>
      <a:folHlink>
        <a:srgbClr val="739D9B"/>
      </a:folHlink>
    </a:clrScheme>
    <a:fontScheme name="Savon">
      <a:maj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Savon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105000"/>
                <a:lumMod val="105000"/>
              </a:schemeClr>
            </a:gs>
            <a:gs pos="100000">
              <a:schemeClr val="phClr">
                <a:tint val="65000"/>
                <a:satMod val="100000"/>
                <a:lumMod val="100000"/>
              </a:schemeClr>
            </a:gs>
            <a:gs pos="100000">
              <a:schemeClr val="phClr">
                <a:tint val="70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0000"/>
                <a:lumMod val="100000"/>
              </a:schemeClr>
            </a:gs>
            <a:gs pos="50000">
              <a:schemeClr val="phClr">
                <a:shade val="99000"/>
                <a:satMod val="105000"/>
                <a:lumMod val="100000"/>
              </a:schemeClr>
            </a:gs>
            <a:gs pos="100000">
              <a:schemeClr val="phClr">
                <a:shade val="98000"/>
                <a:satMod val="105000"/>
                <a:lumMod val="100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12700" dir="5400000" algn="ctr" rotWithShape="0">
              <a:srgbClr val="000000">
                <a:alpha val="63000"/>
              </a:srgbClr>
            </a:outerShdw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4200000"/>
            </a:lightRig>
          </a:scene3d>
          <a:sp3d prstMaterial="flat">
            <a:bevelT w="50800" h="6350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shade val="92000"/>
                <a:satMod val="160000"/>
              </a:schemeClr>
            </a:gs>
            <a:gs pos="77000">
              <a:schemeClr val="phClr">
                <a:tint val="100000"/>
                <a:shade val="73000"/>
                <a:satMod val="155000"/>
              </a:schemeClr>
            </a:gs>
            <a:gs pos="100000">
              <a:schemeClr val="phClr">
                <a:tint val="100000"/>
                <a:shade val="67000"/>
                <a:satMod val="145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5000"/>
              </a:schemeClr>
              <a:schemeClr val="phClr">
                <a:shade val="92000"/>
                <a:satMod val="115000"/>
              </a:schemeClr>
            </a:duotone>
          </a:blip>
          <a:tile tx="0" ty="0" sx="60000" sy="6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avon" id="{1306E473-ED32-493B-A2D0-240A757EDD34}" vid="{C20BADFE-D095-436F-9677-9264042809F0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4"/>
  <sheetViews>
    <sheetView tabSelected="1" zoomScale="85" zoomScaleNormal="85" workbookViewId="0">
      <selection activeCell="G16" sqref="G16"/>
    </sheetView>
  </sheetViews>
  <sheetFormatPr defaultRowHeight="15" x14ac:dyDescent="0.25"/>
  <cols>
    <col min="1" max="1" width="32" style="4" customWidth="1"/>
    <col min="2" max="2" width="29.28515625" style="4" customWidth="1"/>
    <col min="3" max="3" width="30.28515625" style="4" customWidth="1"/>
    <col min="4" max="4" width="24.140625" style="4" customWidth="1"/>
    <col min="5" max="5" width="18.7109375" style="4" customWidth="1"/>
    <col min="6" max="16384" width="9.140625" style="4"/>
  </cols>
  <sheetData>
    <row r="1" spans="1:5" x14ac:dyDescent="0.25">
      <c r="A1" s="3" t="s">
        <v>7</v>
      </c>
    </row>
    <row r="2" spans="1:5" x14ac:dyDescent="0.25">
      <c r="A2" s="47" t="s">
        <v>54</v>
      </c>
      <c r="B2" s="48"/>
      <c r="C2" s="48"/>
      <c r="D2" s="48"/>
      <c r="E2" s="49"/>
    </row>
    <row r="3" spans="1:5" x14ac:dyDescent="0.25">
      <c r="A3" s="50"/>
      <c r="B3" s="51"/>
      <c r="C3" s="51"/>
      <c r="D3" s="51"/>
      <c r="E3" s="52"/>
    </row>
    <row r="4" spans="1:5" x14ac:dyDescent="0.25">
      <c r="A4" s="50"/>
      <c r="B4" s="51"/>
      <c r="C4" s="51"/>
      <c r="D4" s="51"/>
      <c r="E4" s="52"/>
    </row>
    <row r="5" spans="1:5" x14ac:dyDescent="0.25">
      <c r="A5" s="50"/>
      <c r="B5" s="51"/>
      <c r="C5" s="51"/>
      <c r="D5" s="51"/>
      <c r="E5" s="52"/>
    </row>
    <row r="6" spans="1:5" x14ac:dyDescent="0.25">
      <c r="A6" s="50"/>
      <c r="B6" s="51"/>
      <c r="C6" s="51"/>
      <c r="D6" s="51"/>
      <c r="E6" s="52"/>
    </row>
    <row r="7" spans="1:5" x14ac:dyDescent="0.25">
      <c r="A7" s="50"/>
      <c r="B7" s="51"/>
      <c r="C7" s="51"/>
      <c r="D7" s="51"/>
      <c r="E7" s="52"/>
    </row>
    <row r="8" spans="1:5" x14ac:dyDescent="0.25">
      <c r="A8" s="50"/>
      <c r="B8" s="51"/>
      <c r="C8" s="51"/>
      <c r="D8" s="51"/>
      <c r="E8" s="52"/>
    </row>
    <row r="9" spans="1:5" x14ac:dyDescent="0.25">
      <c r="A9" s="50"/>
      <c r="B9" s="51"/>
      <c r="C9" s="51"/>
      <c r="D9" s="51"/>
      <c r="E9" s="52"/>
    </row>
    <row r="10" spans="1:5" x14ac:dyDescent="0.25">
      <c r="A10" s="50"/>
      <c r="B10" s="51"/>
      <c r="C10" s="51"/>
      <c r="D10" s="51"/>
      <c r="E10" s="52"/>
    </row>
    <row r="11" spans="1:5" x14ac:dyDescent="0.25">
      <c r="A11" s="50"/>
      <c r="B11" s="51"/>
      <c r="C11" s="51"/>
      <c r="D11" s="51"/>
      <c r="E11" s="52"/>
    </row>
    <row r="12" spans="1:5" x14ac:dyDescent="0.25">
      <c r="A12" s="50"/>
      <c r="B12" s="51"/>
      <c r="C12" s="51"/>
      <c r="D12" s="51"/>
      <c r="E12" s="52"/>
    </row>
    <row r="13" spans="1:5" x14ac:dyDescent="0.25">
      <c r="A13" s="53"/>
      <c r="B13" s="54"/>
      <c r="C13" s="54"/>
      <c r="D13" s="54"/>
      <c r="E13" s="55"/>
    </row>
    <row r="15" spans="1:5" x14ac:dyDescent="0.25">
      <c r="A15" s="3" t="s">
        <v>8</v>
      </c>
    </row>
    <row r="16" spans="1:5" x14ac:dyDescent="0.25">
      <c r="A16" s="56" t="s">
        <v>2</v>
      </c>
      <c r="B16" s="57"/>
      <c r="C16" s="57"/>
      <c r="D16" s="57"/>
      <c r="E16" s="58"/>
    </row>
    <row r="17" spans="1:5" x14ac:dyDescent="0.25">
      <c r="A17" s="5"/>
      <c r="B17" s="6"/>
      <c r="C17" s="6"/>
      <c r="D17" s="6"/>
      <c r="E17" s="7"/>
    </row>
    <row r="18" spans="1:5" ht="16.5" customHeight="1" x14ac:dyDescent="0.25">
      <c r="A18" s="50" t="s">
        <v>3</v>
      </c>
      <c r="B18" s="51"/>
      <c r="C18" s="51"/>
      <c r="D18" s="51"/>
      <c r="E18" s="52"/>
    </row>
    <row r="19" spans="1:5" x14ac:dyDescent="0.25">
      <c r="A19" s="50"/>
      <c r="B19" s="51"/>
      <c r="C19" s="51"/>
      <c r="D19" s="51"/>
      <c r="E19" s="52"/>
    </row>
    <row r="20" spans="1:5" x14ac:dyDescent="0.25">
      <c r="A20" s="8"/>
      <c r="B20" s="9"/>
      <c r="C20" s="9"/>
      <c r="D20" s="9"/>
      <c r="E20" s="10"/>
    </row>
    <row r="21" spans="1:5" x14ac:dyDescent="0.25">
      <c r="A21" s="59" t="s">
        <v>0</v>
      </c>
      <c r="B21" s="60"/>
      <c r="C21" s="60"/>
      <c r="D21" s="60"/>
      <c r="E21" s="61"/>
    </row>
    <row r="23" spans="1:5" x14ac:dyDescent="0.25">
      <c r="A23" s="3" t="s">
        <v>9</v>
      </c>
    </row>
    <row r="24" spans="1:5" x14ac:dyDescent="0.25">
      <c r="A24" s="11" t="s">
        <v>1</v>
      </c>
      <c r="B24" s="65" t="s">
        <v>10</v>
      </c>
      <c r="C24" s="66"/>
      <c r="D24" s="66"/>
      <c r="E24" s="67"/>
    </row>
    <row r="25" spans="1:5" x14ac:dyDescent="0.25">
      <c r="A25" s="45" t="s">
        <v>51</v>
      </c>
      <c r="B25" s="62" t="s">
        <v>48</v>
      </c>
      <c r="C25" s="63"/>
      <c r="D25" s="63"/>
      <c r="E25" s="64"/>
    </row>
    <row r="26" spans="1:5" x14ac:dyDescent="0.25">
      <c r="A26" s="45" t="s">
        <v>52</v>
      </c>
      <c r="B26" s="62" t="s">
        <v>49</v>
      </c>
      <c r="C26" s="63"/>
      <c r="D26" s="63"/>
      <c r="E26" s="64"/>
    </row>
    <row r="27" spans="1:5" x14ac:dyDescent="0.25">
      <c r="A27" s="46" t="s">
        <v>53</v>
      </c>
      <c r="B27" s="68" t="s">
        <v>50</v>
      </c>
      <c r="C27" s="60"/>
      <c r="D27" s="60"/>
      <c r="E27" s="61"/>
    </row>
    <row r="29" spans="1:5" x14ac:dyDescent="0.25">
      <c r="A29" s="3" t="s">
        <v>11</v>
      </c>
    </row>
    <row r="30" spans="1:5" x14ac:dyDescent="0.25">
      <c r="A30" s="12"/>
      <c r="B30" s="13"/>
      <c r="C30" s="13"/>
      <c r="D30" s="13"/>
      <c r="E30" s="14"/>
    </row>
    <row r="31" spans="1:5" x14ac:dyDescent="0.25">
      <c r="A31" s="15" t="s">
        <v>4</v>
      </c>
      <c r="B31" s="16"/>
      <c r="C31" s="17" t="s">
        <v>5</v>
      </c>
      <c r="D31" s="16"/>
      <c r="E31" s="18" t="s">
        <v>6</v>
      </c>
    </row>
    <row r="32" spans="1:5" x14ac:dyDescent="0.25">
      <c r="A32" s="19"/>
      <c r="B32" s="16"/>
      <c r="C32" s="16"/>
      <c r="D32" s="16"/>
      <c r="E32" s="20"/>
    </row>
    <row r="33" spans="1:5" x14ac:dyDescent="0.25">
      <c r="A33" s="19"/>
      <c r="B33" s="16"/>
      <c r="C33" s="16"/>
      <c r="D33" s="16"/>
      <c r="E33" s="21"/>
    </row>
    <row r="34" spans="1:5" x14ac:dyDescent="0.25">
      <c r="A34" s="19"/>
      <c r="B34" s="16"/>
      <c r="C34" s="16"/>
      <c r="D34" s="16"/>
      <c r="E34" s="21"/>
    </row>
    <row r="35" spans="1:5" x14ac:dyDescent="0.25">
      <c r="A35" s="19"/>
      <c r="B35" s="16"/>
      <c r="C35" s="16"/>
      <c r="D35" s="16"/>
      <c r="E35" s="20"/>
    </row>
    <row r="36" spans="1:5" x14ac:dyDescent="0.25">
      <c r="A36" s="19"/>
      <c r="B36" s="16"/>
      <c r="C36" s="16"/>
      <c r="D36" s="16"/>
      <c r="E36" s="21"/>
    </row>
    <row r="37" spans="1:5" x14ac:dyDescent="0.25">
      <c r="A37" s="19"/>
      <c r="B37" s="16"/>
      <c r="C37" s="16"/>
      <c r="D37" s="16"/>
      <c r="E37" s="21"/>
    </row>
    <row r="38" spans="1:5" x14ac:dyDescent="0.25">
      <c r="A38" s="19"/>
      <c r="B38" s="16"/>
      <c r="C38" s="16"/>
      <c r="D38" s="16"/>
      <c r="E38" s="21"/>
    </row>
    <row r="39" spans="1:5" x14ac:dyDescent="0.25">
      <c r="A39" s="19"/>
      <c r="B39" s="16"/>
      <c r="C39" s="16"/>
      <c r="D39" s="16"/>
      <c r="E39" s="21"/>
    </row>
    <row r="40" spans="1:5" x14ac:dyDescent="0.25">
      <c r="A40" s="19"/>
      <c r="B40" s="16"/>
      <c r="C40" s="16"/>
      <c r="D40" s="16"/>
      <c r="E40" s="21"/>
    </row>
    <row r="41" spans="1:5" x14ac:dyDescent="0.25">
      <c r="A41" s="19"/>
      <c r="B41" s="16"/>
      <c r="C41" s="16"/>
      <c r="D41" s="16"/>
      <c r="E41" s="21"/>
    </row>
    <row r="42" spans="1:5" x14ac:dyDescent="0.25">
      <c r="A42" s="19"/>
      <c r="B42" s="16"/>
      <c r="C42" s="16"/>
      <c r="D42" s="16"/>
      <c r="E42" s="21"/>
    </row>
    <row r="43" spans="1:5" x14ac:dyDescent="0.25">
      <c r="A43" s="19"/>
      <c r="B43" s="16"/>
      <c r="C43" s="16"/>
      <c r="D43" s="16"/>
      <c r="E43" s="21"/>
    </row>
    <row r="44" spans="1:5" x14ac:dyDescent="0.25">
      <c r="A44" s="22"/>
      <c r="B44" s="23"/>
      <c r="C44" s="23"/>
      <c r="D44" s="23"/>
      <c r="E44" s="24"/>
    </row>
  </sheetData>
  <mergeCells count="8">
    <mergeCell ref="B27:E27"/>
    <mergeCell ref="B26:E26"/>
    <mergeCell ref="A2:E13"/>
    <mergeCell ref="A16:E16"/>
    <mergeCell ref="A21:E21"/>
    <mergeCell ref="A18:E19"/>
    <mergeCell ref="B25:E25"/>
    <mergeCell ref="B24:E24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9"/>
  <sheetViews>
    <sheetView zoomScaleNormal="100" workbookViewId="0">
      <selection sqref="A1:G1"/>
    </sheetView>
  </sheetViews>
  <sheetFormatPr defaultRowHeight="15" x14ac:dyDescent="0.25"/>
  <cols>
    <col min="1" max="1" width="60.140625" style="28" customWidth="1"/>
    <col min="2" max="2" width="11" style="28" bestFit="1" customWidth="1"/>
    <col min="3" max="3" width="12.28515625" style="28" bestFit="1" customWidth="1"/>
    <col min="4" max="4" width="11" style="28" bestFit="1" customWidth="1"/>
    <col min="5" max="5" width="12.28515625" style="28" bestFit="1" customWidth="1"/>
    <col min="6" max="6" width="11" style="28" bestFit="1" customWidth="1"/>
    <col min="7" max="7" width="12.28515625" style="28" bestFit="1" customWidth="1"/>
    <col min="8" max="16384" width="9.140625" style="28"/>
  </cols>
  <sheetData>
    <row r="1" spans="1:7" x14ac:dyDescent="0.25">
      <c r="A1" s="70" t="s">
        <v>30</v>
      </c>
      <c r="B1" s="70"/>
      <c r="C1" s="70"/>
      <c r="D1" s="70"/>
      <c r="E1" s="70"/>
      <c r="F1" s="70"/>
      <c r="G1" s="70"/>
    </row>
    <row r="2" spans="1:7" x14ac:dyDescent="0.25">
      <c r="A2" s="74" t="s">
        <v>10</v>
      </c>
      <c r="B2" s="72">
        <v>2017</v>
      </c>
      <c r="C2" s="73"/>
      <c r="D2" s="72">
        <v>2018</v>
      </c>
      <c r="E2" s="73"/>
      <c r="F2" s="72">
        <v>2019</v>
      </c>
      <c r="G2" s="73"/>
    </row>
    <row r="3" spans="1:7" ht="36.75" customHeight="1" x14ac:dyDescent="0.25">
      <c r="A3" s="75"/>
      <c r="B3" s="2" t="s">
        <v>13</v>
      </c>
      <c r="C3" s="2" t="s">
        <v>14</v>
      </c>
      <c r="D3" s="2" t="s">
        <v>13</v>
      </c>
      <c r="E3" s="2" t="s">
        <v>14</v>
      </c>
      <c r="F3" s="2" t="s">
        <v>13</v>
      </c>
      <c r="G3" s="2" t="s">
        <v>14</v>
      </c>
    </row>
    <row r="4" spans="1:7" x14ac:dyDescent="0.25">
      <c r="A4" s="29" t="s">
        <v>15</v>
      </c>
      <c r="B4" s="25">
        <v>914073</v>
      </c>
      <c r="C4" s="25">
        <v>914073</v>
      </c>
      <c r="D4" s="25">
        <v>1165002</v>
      </c>
      <c r="E4" s="25">
        <v>1165002</v>
      </c>
      <c r="F4" s="25">
        <v>1453884</v>
      </c>
      <c r="G4" s="25">
        <v>1453884</v>
      </c>
    </row>
    <row r="5" spans="1:7" x14ac:dyDescent="0.25">
      <c r="A5" s="30" t="s">
        <v>16</v>
      </c>
      <c r="B5" s="25">
        <v>-228518</v>
      </c>
      <c r="C5" s="25">
        <v>-82267</v>
      </c>
      <c r="D5" s="25">
        <v>-291250</v>
      </c>
      <c r="E5" s="25">
        <v>-104850</v>
      </c>
      <c r="F5" s="25">
        <v>-363471</v>
      </c>
      <c r="G5" s="25">
        <v>-130850</v>
      </c>
    </row>
    <row r="6" spans="1:7" x14ac:dyDescent="0.25">
      <c r="A6" s="30" t="s">
        <v>17</v>
      </c>
      <c r="B6" s="25">
        <v>79776</v>
      </c>
      <c r="C6" s="25">
        <v>28719</v>
      </c>
      <c r="D6" s="25">
        <v>81528</v>
      </c>
      <c r="E6" s="25">
        <v>29350</v>
      </c>
      <c r="F6" s="25">
        <v>82603</v>
      </c>
      <c r="G6" s="25">
        <v>29737</v>
      </c>
    </row>
    <row r="7" spans="1:7" x14ac:dyDescent="0.25">
      <c r="A7" s="30" t="s">
        <v>18</v>
      </c>
      <c r="B7" s="25">
        <v>852</v>
      </c>
      <c r="C7" s="25">
        <v>307</v>
      </c>
      <c r="D7" s="25">
        <v>269</v>
      </c>
      <c r="E7" s="25">
        <v>97</v>
      </c>
      <c r="F7" s="25">
        <v>0</v>
      </c>
      <c r="G7" s="25">
        <v>0</v>
      </c>
    </row>
    <row r="8" spans="1:7" x14ac:dyDescent="0.25">
      <c r="A8" s="30" t="s">
        <v>25</v>
      </c>
      <c r="B8" s="25">
        <v>8466</v>
      </c>
      <c r="C8" s="25">
        <v>0</v>
      </c>
      <c r="D8" s="25">
        <v>9773</v>
      </c>
      <c r="E8" s="25">
        <v>0</v>
      </c>
      <c r="F8" s="25">
        <v>12613</v>
      </c>
      <c r="G8" s="25">
        <v>0</v>
      </c>
    </row>
    <row r="9" spans="1:7" x14ac:dyDescent="0.25">
      <c r="A9" s="30" t="s">
        <v>19</v>
      </c>
      <c r="B9" s="25">
        <v>673</v>
      </c>
      <c r="C9" s="25">
        <v>0</v>
      </c>
      <c r="D9" s="25">
        <v>683</v>
      </c>
      <c r="E9" s="25">
        <v>0</v>
      </c>
      <c r="F9" s="25">
        <v>563</v>
      </c>
      <c r="G9" s="25">
        <v>0</v>
      </c>
    </row>
    <row r="10" spans="1:7" x14ac:dyDescent="0.25">
      <c r="A10" s="30" t="s">
        <v>20</v>
      </c>
      <c r="B10" s="25">
        <v>-448</v>
      </c>
      <c r="C10" s="25">
        <v>-161</v>
      </c>
      <c r="D10" s="25">
        <v>-957</v>
      </c>
      <c r="E10" s="25">
        <v>-345</v>
      </c>
      <c r="F10" s="25">
        <v>-1414</v>
      </c>
      <c r="G10" s="25">
        <v>-509</v>
      </c>
    </row>
    <row r="11" spans="1:7" x14ac:dyDescent="0.25">
      <c r="A11" s="30" t="s">
        <v>21</v>
      </c>
      <c r="B11" s="25">
        <v>-8566</v>
      </c>
      <c r="C11" s="25">
        <v>-3084</v>
      </c>
      <c r="D11" s="25">
        <v>8584</v>
      </c>
      <c r="E11" s="25">
        <v>3090</v>
      </c>
      <c r="F11" s="25">
        <v>0</v>
      </c>
      <c r="G11" s="25">
        <v>0</v>
      </c>
    </row>
    <row r="12" spans="1:7" x14ac:dyDescent="0.25">
      <c r="A12" s="30" t="s">
        <v>22</v>
      </c>
      <c r="B12" s="25">
        <v>-13978</v>
      </c>
      <c r="C12" s="25">
        <v>-5032</v>
      </c>
      <c r="D12" s="25">
        <v>0</v>
      </c>
      <c r="E12" s="25">
        <v>0</v>
      </c>
      <c r="F12" s="25">
        <v>0</v>
      </c>
      <c r="G12" s="25">
        <v>0</v>
      </c>
    </row>
    <row r="13" spans="1:7" x14ac:dyDescent="0.25">
      <c r="A13" s="30" t="s">
        <v>23</v>
      </c>
      <c r="B13" s="25">
        <v>-3347</v>
      </c>
      <c r="C13" s="25">
        <v>-1293</v>
      </c>
      <c r="D13" s="25">
        <v>-6174</v>
      </c>
      <c r="E13" s="25">
        <v>-2313</v>
      </c>
      <c r="F13" s="25">
        <v>-2240</v>
      </c>
      <c r="G13" s="25">
        <v>-882</v>
      </c>
    </row>
    <row r="14" spans="1:7" x14ac:dyDescent="0.25">
      <c r="A14" s="29" t="s">
        <v>24</v>
      </c>
      <c r="B14" s="26">
        <f>B5+B6+B7+B8+B9+B10+B11+B12+B13</f>
        <v>-165090</v>
      </c>
      <c r="C14" s="26">
        <f t="shared" ref="C14:G14" si="0">C5+C6+C7+C8+C9+C10+C11+C12+C13</f>
        <v>-62811</v>
      </c>
      <c r="D14" s="26">
        <f t="shared" si="0"/>
        <v>-197544</v>
      </c>
      <c r="E14" s="26">
        <f t="shared" si="0"/>
        <v>-74971</v>
      </c>
      <c r="F14" s="26">
        <f t="shared" si="0"/>
        <v>-271346</v>
      </c>
      <c r="G14" s="26">
        <f t="shared" si="0"/>
        <v>-102504</v>
      </c>
    </row>
    <row r="15" spans="1:7" x14ac:dyDescent="0.25">
      <c r="A15" s="30" t="s">
        <v>27</v>
      </c>
      <c r="B15" s="76">
        <f>B14+C14</f>
        <v>-227901</v>
      </c>
      <c r="C15" s="77"/>
      <c r="D15" s="76">
        <f>D14+E14</f>
        <v>-272515</v>
      </c>
      <c r="E15" s="77"/>
      <c r="F15" s="76">
        <f>F14+G14</f>
        <v>-373850</v>
      </c>
      <c r="G15" s="77"/>
    </row>
    <row r="16" spans="1:7" x14ac:dyDescent="0.25">
      <c r="A16" s="30" t="s">
        <v>29</v>
      </c>
      <c r="B16" s="27">
        <f>B5/B4</f>
        <v>-0.24999972649886826</v>
      </c>
      <c r="C16" s="27">
        <f t="shared" ref="C16:G16" si="1">C5/C4</f>
        <v>-9.0000470421946602E-2</v>
      </c>
      <c r="D16" s="27">
        <f t="shared" si="1"/>
        <v>-0.24999957081618743</v>
      </c>
      <c r="E16" s="27">
        <f t="shared" si="1"/>
        <v>-8.9999845493827474E-2</v>
      </c>
      <c r="F16" s="27">
        <f t="shared" si="1"/>
        <v>-0.25</v>
      </c>
      <c r="G16" s="27">
        <f t="shared" si="1"/>
        <v>-9.0000302637624457E-2</v>
      </c>
    </row>
    <row r="17" spans="1:7" x14ac:dyDescent="0.25">
      <c r="A17" s="71" t="s">
        <v>31</v>
      </c>
      <c r="B17" s="31">
        <f t="shared" ref="B17:G17" si="2">B14/B4</f>
        <v>-0.18060920736090005</v>
      </c>
      <c r="C17" s="32">
        <f t="shared" si="2"/>
        <v>-6.8715518344814916E-2</v>
      </c>
      <c r="D17" s="31">
        <f t="shared" si="2"/>
        <v>-0.16956537413669676</v>
      </c>
      <c r="E17" s="32">
        <f t="shared" si="2"/>
        <v>-6.4352679222868289E-2</v>
      </c>
      <c r="F17" s="31">
        <f t="shared" si="2"/>
        <v>-0.18663524737874548</v>
      </c>
      <c r="G17" s="32">
        <f t="shared" si="2"/>
        <v>-7.0503561494589667E-2</v>
      </c>
    </row>
    <row r="18" spans="1:7" x14ac:dyDescent="0.25">
      <c r="A18" s="71"/>
      <c r="B18" s="69">
        <f>B17+C17</f>
        <v>-0.24932472570571496</v>
      </c>
      <c r="C18" s="69"/>
      <c r="D18" s="69">
        <f>D17+E17</f>
        <v>-0.23391805335956506</v>
      </c>
      <c r="E18" s="69"/>
      <c r="F18" s="69">
        <f>F17+G17</f>
        <v>-0.25713880887333518</v>
      </c>
      <c r="G18" s="69"/>
    </row>
    <row r="19" spans="1:7" x14ac:dyDescent="0.25">
      <c r="A19" s="3" t="s">
        <v>28</v>
      </c>
    </row>
  </sheetData>
  <mergeCells count="12">
    <mergeCell ref="B18:C18"/>
    <mergeCell ref="D18:E18"/>
    <mergeCell ref="F18:G18"/>
    <mergeCell ref="A1:G1"/>
    <mergeCell ref="A17:A18"/>
    <mergeCell ref="B2:C2"/>
    <mergeCell ref="D2:E2"/>
    <mergeCell ref="F2:G2"/>
    <mergeCell ref="A2:A3"/>
    <mergeCell ref="B15:C15"/>
    <mergeCell ref="D15:E15"/>
    <mergeCell ref="F15:G15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1"/>
  <sheetViews>
    <sheetView zoomScaleNormal="100" workbookViewId="0">
      <selection activeCell="A8" sqref="A8"/>
    </sheetView>
  </sheetViews>
  <sheetFormatPr defaultRowHeight="15" x14ac:dyDescent="0.25"/>
  <cols>
    <col min="1" max="1" width="43.42578125" style="1" customWidth="1"/>
    <col min="2" max="2" width="11" style="1" bestFit="1" customWidth="1"/>
    <col min="3" max="3" width="12.28515625" style="1" bestFit="1" customWidth="1"/>
    <col min="4" max="4" width="11" style="1" bestFit="1" customWidth="1"/>
    <col min="5" max="5" width="12.28515625" style="1" bestFit="1" customWidth="1"/>
    <col min="6" max="6" width="11" style="1" bestFit="1" customWidth="1"/>
    <col min="7" max="7" width="12.28515625" style="1" bestFit="1" customWidth="1"/>
    <col min="8" max="8" width="10.5703125" style="1" bestFit="1" customWidth="1"/>
    <col min="9" max="12" width="13.5703125" style="1" customWidth="1"/>
    <col min="13" max="13" width="15.140625" style="1" customWidth="1"/>
    <col min="14" max="16384" width="9.140625" style="1"/>
  </cols>
  <sheetData>
    <row r="1" spans="1:8" s="28" customFormat="1" x14ac:dyDescent="0.25">
      <c r="A1" s="70" t="s">
        <v>32</v>
      </c>
      <c r="B1" s="70"/>
      <c r="C1" s="70"/>
      <c r="D1" s="70"/>
      <c r="E1" s="70"/>
      <c r="F1" s="70"/>
      <c r="G1" s="70"/>
      <c r="H1" s="44"/>
    </row>
    <row r="2" spans="1:8" s="28" customFormat="1" x14ac:dyDescent="0.25">
      <c r="A2" s="74" t="s">
        <v>10</v>
      </c>
      <c r="B2" s="72">
        <v>2017</v>
      </c>
      <c r="C2" s="73"/>
      <c r="D2" s="72">
        <v>2018</v>
      </c>
      <c r="E2" s="73"/>
      <c r="F2" s="72">
        <v>2019</v>
      </c>
      <c r="G2" s="73"/>
      <c r="H2" s="78" t="s">
        <v>12</v>
      </c>
    </row>
    <row r="3" spans="1:8" s="28" customFormat="1" ht="30" x14ac:dyDescent="0.25">
      <c r="A3" s="75"/>
      <c r="B3" s="2" t="s">
        <v>13</v>
      </c>
      <c r="C3" s="2" t="s">
        <v>14</v>
      </c>
      <c r="D3" s="2" t="s">
        <v>13</v>
      </c>
      <c r="E3" s="2" t="s">
        <v>14</v>
      </c>
      <c r="F3" s="2" t="s">
        <v>13</v>
      </c>
      <c r="G3" s="2" t="s">
        <v>14</v>
      </c>
      <c r="H3" s="79"/>
    </row>
    <row r="4" spans="1:8" s="28" customFormat="1" ht="36.75" customHeight="1" x14ac:dyDescent="0.25">
      <c r="A4" s="37" t="s">
        <v>37</v>
      </c>
      <c r="B4" s="41">
        <f>-'I - Demonst. IR e CSLL'!B5</f>
        <v>228518</v>
      </c>
      <c r="C4" s="41">
        <f>-'I - Demonst. IR e CSLL'!C5</f>
        <v>82267</v>
      </c>
      <c r="D4" s="41">
        <f>-'I - Demonst. IR e CSLL'!D5</f>
        <v>291250</v>
      </c>
      <c r="E4" s="41">
        <f>-'I - Demonst. IR e CSLL'!E5</f>
        <v>104850</v>
      </c>
      <c r="F4" s="41">
        <f>-'I - Demonst. IR e CSLL'!F5</f>
        <v>363471</v>
      </c>
      <c r="G4" s="41">
        <f>-'I - Demonst. IR e CSLL'!G5</f>
        <v>130850</v>
      </c>
      <c r="H4" s="36">
        <f>B4+C4+D4+E4+F4+G4</f>
        <v>1201206</v>
      </c>
    </row>
    <row r="5" spans="1:8" s="28" customFormat="1" x14ac:dyDescent="0.25">
      <c r="A5" s="42" t="s">
        <v>35</v>
      </c>
      <c r="B5" s="41">
        <f>-'I - Demonst. IR e CSLL'!B14</f>
        <v>165090</v>
      </c>
      <c r="C5" s="41">
        <f>-'I - Demonst. IR e CSLL'!C14</f>
        <v>62811</v>
      </c>
      <c r="D5" s="41">
        <f>-'I - Demonst. IR e CSLL'!D14</f>
        <v>197544</v>
      </c>
      <c r="E5" s="41">
        <f>-'I - Demonst. IR e CSLL'!E14</f>
        <v>74971</v>
      </c>
      <c r="F5" s="41">
        <f>-'I - Demonst. IR e CSLL'!F14</f>
        <v>271346</v>
      </c>
      <c r="G5" s="41">
        <f>-'I - Demonst. IR e CSLL'!G14</f>
        <v>102504</v>
      </c>
      <c r="H5" s="36">
        <f>B5+C5+D5+E5+F5+G5</f>
        <v>874266</v>
      </c>
    </row>
    <row r="6" spans="1:8" s="28" customFormat="1" x14ac:dyDescent="0.25">
      <c r="A6" s="33" t="s">
        <v>34</v>
      </c>
      <c r="B6" s="43">
        <f>B4-B5</f>
        <v>63428</v>
      </c>
      <c r="C6" s="43">
        <f t="shared" ref="C6" si="0">C4-C5</f>
        <v>19456</v>
      </c>
      <c r="D6" s="43">
        <f t="shared" ref="D6" si="1">D4-D5</f>
        <v>93706</v>
      </c>
      <c r="E6" s="43">
        <f t="shared" ref="E6" si="2">E4-E5</f>
        <v>29879</v>
      </c>
      <c r="F6" s="43">
        <f t="shared" ref="F6" si="3">F4-F5</f>
        <v>92125</v>
      </c>
      <c r="G6" s="43">
        <f t="shared" ref="G6" si="4">G4-G5</f>
        <v>28346</v>
      </c>
      <c r="H6" s="43">
        <f>B6+C6+D6+E6+F6+G6</f>
        <v>326940</v>
      </c>
    </row>
    <row r="7" spans="1:8" s="28" customFormat="1" x14ac:dyDescent="0.25"/>
    <row r="8" spans="1:8" s="4" customFormat="1" x14ac:dyDescent="0.25"/>
    <row r="9" spans="1:8" s="4" customFormat="1" x14ac:dyDescent="0.25">
      <c r="A9" s="70" t="s">
        <v>46</v>
      </c>
      <c r="B9" s="70"/>
      <c r="C9" s="70"/>
      <c r="D9" s="70"/>
      <c r="E9" s="70"/>
      <c r="F9" s="70"/>
      <c r="G9" s="70"/>
      <c r="H9" s="28"/>
    </row>
    <row r="10" spans="1:8" s="4" customFormat="1" x14ac:dyDescent="0.25">
      <c r="A10" s="74" t="s">
        <v>10</v>
      </c>
      <c r="B10" s="72">
        <v>2017</v>
      </c>
      <c r="C10" s="73"/>
      <c r="D10" s="72">
        <v>2018</v>
      </c>
      <c r="E10" s="73"/>
      <c r="F10" s="72">
        <v>2019</v>
      </c>
      <c r="G10" s="73"/>
      <c r="H10" s="78" t="s">
        <v>12</v>
      </c>
    </row>
    <row r="11" spans="1:8" s="4" customFormat="1" ht="30" x14ac:dyDescent="0.25">
      <c r="A11" s="75"/>
      <c r="B11" s="2" t="s">
        <v>13</v>
      </c>
      <c r="C11" s="2" t="s">
        <v>14</v>
      </c>
      <c r="D11" s="2" t="s">
        <v>13</v>
      </c>
      <c r="E11" s="2" t="s">
        <v>14</v>
      </c>
      <c r="F11" s="2" t="s">
        <v>13</v>
      </c>
      <c r="G11" s="2" t="s">
        <v>14</v>
      </c>
      <c r="H11" s="79"/>
    </row>
    <row r="12" spans="1:8" s="4" customFormat="1" x14ac:dyDescent="0.25">
      <c r="A12" s="35" t="s">
        <v>10</v>
      </c>
      <c r="B12" s="30"/>
      <c r="C12" s="30"/>
      <c r="D12" s="30"/>
      <c r="E12" s="30"/>
      <c r="F12" s="30"/>
      <c r="G12" s="30"/>
      <c r="H12" s="30"/>
    </row>
    <row r="13" spans="1:8" s="4" customFormat="1" ht="30" x14ac:dyDescent="0.25">
      <c r="A13" s="37" t="s">
        <v>29</v>
      </c>
      <c r="B13" s="38">
        <v>0.25</v>
      </c>
      <c r="C13" s="38">
        <v>0.09</v>
      </c>
      <c r="D13" s="38">
        <v>0.25</v>
      </c>
      <c r="E13" s="38">
        <v>0.09</v>
      </c>
      <c r="F13" s="38">
        <v>0.25</v>
      </c>
      <c r="G13" s="38">
        <v>0.09</v>
      </c>
      <c r="H13" s="35" t="s">
        <v>26</v>
      </c>
    </row>
    <row r="14" spans="1:8" s="4" customFormat="1" x14ac:dyDescent="0.25">
      <c r="A14" s="34" t="s">
        <v>31</v>
      </c>
      <c r="B14" s="39">
        <v>0.1806092073609</v>
      </c>
      <c r="C14" s="39">
        <v>6.8715518344814902E-2</v>
      </c>
      <c r="D14" s="39">
        <v>0.16956537413669701</v>
      </c>
      <c r="E14" s="39">
        <v>6.4352679222868303E-2</v>
      </c>
      <c r="F14" s="39">
        <v>0.18663524737874501</v>
      </c>
      <c r="G14" s="39">
        <v>7.0503561494589695E-2</v>
      </c>
      <c r="H14" s="35" t="s">
        <v>26</v>
      </c>
    </row>
    <row r="15" spans="1:8" s="4" customFormat="1" x14ac:dyDescent="0.25">
      <c r="A15" s="33" t="s">
        <v>33</v>
      </c>
      <c r="B15" s="40">
        <f>B13-B14</f>
        <v>6.9390792639100002E-2</v>
      </c>
      <c r="C15" s="40">
        <f t="shared" ref="C15:G15" si="5">C13-C14</f>
        <v>2.1284481655185095E-2</v>
      </c>
      <c r="D15" s="40">
        <f t="shared" si="5"/>
        <v>8.0434625863302994E-2</v>
      </c>
      <c r="E15" s="40">
        <f t="shared" si="5"/>
        <v>2.5647320777131694E-2</v>
      </c>
      <c r="F15" s="40">
        <f t="shared" si="5"/>
        <v>6.3364752621254988E-2</v>
      </c>
      <c r="G15" s="40">
        <f t="shared" si="5"/>
        <v>1.9496438505410302E-2</v>
      </c>
      <c r="H15" s="35" t="s">
        <v>26</v>
      </c>
    </row>
    <row r="16" spans="1:8" s="4" customFormat="1" x14ac:dyDescent="0.25"/>
    <row r="17" spans="1:1" s="4" customFormat="1" x14ac:dyDescent="0.25">
      <c r="A17" s="3" t="s">
        <v>36</v>
      </c>
    </row>
    <row r="18" spans="1:1" s="4" customFormat="1" x14ac:dyDescent="0.25"/>
    <row r="19" spans="1:1" s="4" customFormat="1" x14ac:dyDescent="0.25"/>
    <row r="20" spans="1:1" s="4" customFormat="1" x14ac:dyDescent="0.25"/>
    <row r="21" spans="1:1" s="4" customFormat="1" x14ac:dyDescent="0.25"/>
    <row r="22" spans="1:1" s="4" customFormat="1" x14ac:dyDescent="0.25"/>
    <row r="23" spans="1:1" s="4" customFormat="1" x14ac:dyDescent="0.25"/>
    <row r="24" spans="1:1" s="4" customFormat="1" x14ac:dyDescent="0.25"/>
    <row r="25" spans="1:1" s="4" customFormat="1" x14ac:dyDescent="0.25"/>
    <row r="26" spans="1:1" s="4" customFormat="1" x14ac:dyDescent="0.25"/>
    <row r="27" spans="1:1" s="4" customFormat="1" x14ac:dyDescent="0.25"/>
    <row r="28" spans="1:1" s="4" customFormat="1" x14ac:dyDescent="0.25"/>
    <row r="29" spans="1:1" s="4" customFormat="1" x14ac:dyDescent="0.25"/>
    <row r="30" spans="1:1" s="4" customFormat="1" x14ac:dyDescent="0.25"/>
    <row r="31" spans="1:1" s="4" customFormat="1" x14ac:dyDescent="0.25"/>
  </sheetData>
  <mergeCells count="12">
    <mergeCell ref="A1:G1"/>
    <mergeCell ref="A10:A11"/>
    <mergeCell ref="B10:C10"/>
    <mergeCell ref="D10:E10"/>
    <mergeCell ref="F10:G10"/>
    <mergeCell ref="H10:H11"/>
    <mergeCell ref="A2:A3"/>
    <mergeCell ref="B2:C2"/>
    <mergeCell ref="D2:E2"/>
    <mergeCell ref="F2:G2"/>
    <mergeCell ref="H2:H3"/>
    <mergeCell ref="A9:G9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5"/>
  <sheetViews>
    <sheetView zoomScaleNormal="100" workbookViewId="0">
      <selection activeCell="B17" sqref="B17"/>
    </sheetView>
  </sheetViews>
  <sheetFormatPr defaultRowHeight="15" x14ac:dyDescent="0.25"/>
  <cols>
    <col min="1" max="1" width="32.42578125" style="4" customWidth="1"/>
    <col min="2" max="2" width="10.28515625" style="4" customWidth="1"/>
    <col min="3" max="3" width="15.28515625" style="4" customWidth="1"/>
    <col min="4" max="4" width="12.140625" style="4" customWidth="1"/>
    <col min="5" max="5" width="13.5703125" style="4" customWidth="1"/>
    <col min="6" max="6" width="11.85546875" style="4" customWidth="1"/>
    <col min="7" max="7" width="12.28515625" style="4" bestFit="1" customWidth="1"/>
    <col min="8" max="8" width="10.5703125" style="4" customWidth="1"/>
    <col min="9" max="16384" width="9.140625" style="4"/>
  </cols>
  <sheetData>
    <row r="1" spans="1:8" x14ac:dyDescent="0.25">
      <c r="A1" s="70" t="s">
        <v>47</v>
      </c>
      <c r="B1" s="70"/>
      <c r="C1" s="70"/>
      <c r="D1" s="70"/>
      <c r="E1" s="70"/>
      <c r="F1" s="70"/>
      <c r="G1" s="70"/>
    </row>
    <row r="2" spans="1:8" x14ac:dyDescent="0.25">
      <c r="A2" s="74" t="s">
        <v>10</v>
      </c>
      <c r="B2" s="72">
        <v>2017</v>
      </c>
      <c r="C2" s="73"/>
      <c r="D2" s="72">
        <v>2018</v>
      </c>
      <c r="E2" s="73"/>
      <c r="F2" s="72">
        <v>2019</v>
      </c>
      <c r="G2" s="73"/>
      <c r="H2" s="78" t="s">
        <v>12</v>
      </c>
    </row>
    <row r="3" spans="1:8" ht="30" x14ac:dyDescent="0.25">
      <c r="A3" s="75"/>
      <c r="B3" s="2" t="s">
        <v>13</v>
      </c>
      <c r="C3" s="2" t="s">
        <v>14</v>
      </c>
      <c r="D3" s="2" t="s">
        <v>13</v>
      </c>
      <c r="E3" s="2" t="s">
        <v>14</v>
      </c>
      <c r="F3" s="2" t="s">
        <v>13</v>
      </c>
      <c r="G3" s="2" t="s">
        <v>14</v>
      </c>
      <c r="H3" s="79"/>
    </row>
    <row r="4" spans="1:8" ht="45" x14ac:dyDescent="0.25">
      <c r="A4" s="37" t="s">
        <v>37</v>
      </c>
      <c r="B4" s="41">
        <f>'A-Realiz. Proj.'!B4</f>
        <v>228518</v>
      </c>
      <c r="C4" s="41">
        <f>'A-Realiz. Proj.'!C4</f>
        <v>82267</v>
      </c>
      <c r="D4" s="41">
        <f>'A-Realiz. Proj.'!D4</f>
        <v>291250</v>
      </c>
      <c r="E4" s="41">
        <f>'A-Realiz. Proj.'!E4</f>
        <v>104850</v>
      </c>
      <c r="F4" s="41">
        <f>'A-Realiz. Proj.'!F4</f>
        <v>363471</v>
      </c>
      <c r="G4" s="41">
        <f>'A-Realiz. Proj.'!G4</f>
        <v>130850</v>
      </c>
      <c r="H4" s="41">
        <f>'A-Realiz. Proj.'!H4</f>
        <v>1201206</v>
      </c>
    </row>
    <row r="5" spans="1:8" x14ac:dyDescent="0.25">
      <c r="A5" s="42" t="s">
        <v>35</v>
      </c>
      <c r="B5" s="41">
        <f>'A-Realiz. Proj.'!B5</f>
        <v>165090</v>
      </c>
      <c r="C5" s="41">
        <f>'A-Realiz. Proj.'!C5</f>
        <v>62811</v>
      </c>
      <c r="D5" s="41">
        <f>'A-Realiz. Proj.'!D5</f>
        <v>197544</v>
      </c>
      <c r="E5" s="41">
        <f>'A-Realiz. Proj.'!E5</f>
        <v>74971</v>
      </c>
      <c r="F5" s="41">
        <f>'A-Realiz. Proj.'!F5</f>
        <v>271346</v>
      </c>
      <c r="G5" s="41">
        <f>'A-Realiz. Proj.'!G5</f>
        <v>102504</v>
      </c>
      <c r="H5" s="41">
        <f>'A-Realiz. Proj.'!H5</f>
        <v>874266</v>
      </c>
    </row>
    <row r="6" spans="1:8" x14ac:dyDescent="0.25">
      <c r="A6" s="33" t="s">
        <v>34</v>
      </c>
      <c r="B6" s="43">
        <f>B4-B5</f>
        <v>63428</v>
      </c>
      <c r="C6" s="43">
        <f t="shared" ref="C6:G6" si="0">C4-C5</f>
        <v>19456</v>
      </c>
      <c r="D6" s="43">
        <f t="shared" si="0"/>
        <v>93706</v>
      </c>
      <c r="E6" s="43">
        <f t="shared" si="0"/>
        <v>29879</v>
      </c>
      <c r="F6" s="43">
        <f t="shared" si="0"/>
        <v>92125</v>
      </c>
      <c r="G6" s="43">
        <f t="shared" si="0"/>
        <v>28346</v>
      </c>
      <c r="H6" s="43">
        <f>B6+C6+D6+E6+F6+G6</f>
        <v>326940</v>
      </c>
    </row>
    <row r="8" spans="1:8" x14ac:dyDescent="0.25">
      <c r="A8" s="84" t="s">
        <v>38</v>
      </c>
      <c r="B8" s="85"/>
      <c r="C8" s="43">
        <f>B6+C6</f>
        <v>82884</v>
      </c>
      <c r="D8" s="43">
        <f>D6+E6</f>
        <v>123585</v>
      </c>
      <c r="E8" s="43">
        <f>F6+G6</f>
        <v>120471</v>
      </c>
      <c r="F8" s="43">
        <f>C8+D8+E8</f>
        <v>326940</v>
      </c>
    </row>
    <row r="9" spans="1:8" x14ac:dyDescent="0.25">
      <c r="C9" s="81" t="s">
        <v>39</v>
      </c>
      <c r="D9" s="81" t="s">
        <v>40</v>
      </c>
      <c r="E9" s="81" t="s">
        <v>41</v>
      </c>
      <c r="F9" s="86">
        <v>0</v>
      </c>
    </row>
    <row r="10" spans="1:8" x14ac:dyDescent="0.25">
      <c r="A10" s="4" t="s">
        <v>42</v>
      </c>
      <c r="B10" s="4" t="s">
        <v>43</v>
      </c>
      <c r="C10" s="82"/>
      <c r="D10" s="82"/>
      <c r="E10" s="82"/>
      <c r="F10" s="87"/>
    </row>
    <row r="11" spans="1:8" x14ac:dyDescent="0.25">
      <c r="C11" s="82"/>
      <c r="D11" s="82"/>
      <c r="E11" s="82"/>
      <c r="F11" s="87"/>
    </row>
    <row r="12" spans="1:8" x14ac:dyDescent="0.25">
      <c r="A12" s="83" t="s">
        <v>44</v>
      </c>
      <c r="B12" s="83"/>
      <c r="C12" s="82"/>
      <c r="D12" s="82"/>
      <c r="E12" s="82"/>
      <c r="F12" s="87"/>
    </row>
    <row r="13" spans="1:8" ht="30.75" customHeight="1" x14ac:dyDescent="0.25">
      <c r="A13" s="83"/>
      <c r="B13" s="83"/>
      <c r="C13" s="82"/>
      <c r="D13" s="82"/>
      <c r="E13" s="82"/>
      <c r="F13" s="88"/>
    </row>
    <row r="14" spans="1:8" ht="26.25" customHeight="1" x14ac:dyDescent="0.25">
      <c r="A14" s="80" t="s">
        <v>45</v>
      </c>
      <c r="B14" s="80"/>
      <c r="C14" s="43">
        <v>90970.082384635083</v>
      </c>
      <c r="D14" s="43">
        <v>129729.99811900803</v>
      </c>
      <c r="E14" s="43">
        <v>123334.5939687411</v>
      </c>
      <c r="F14" s="43">
        <f>SUM(C14:E14)</f>
        <v>344034.67447238421</v>
      </c>
    </row>
    <row r="15" spans="1:8" x14ac:dyDescent="0.25">
      <c r="A15" s="3" t="s">
        <v>36</v>
      </c>
    </row>
  </sheetData>
  <mergeCells count="13">
    <mergeCell ref="A14:B14"/>
    <mergeCell ref="A1:G1"/>
    <mergeCell ref="H2:H3"/>
    <mergeCell ref="C9:C13"/>
    <mergeCell ref="D9:D13"/>
    <mergeCell ref="E9:E13"/>
    <mergeCell ref="A12:B13"/>
    <mergeCell ref="A8:B8"/>
    <mergeCell ref="F9:F13"/>
    <mergeCell ref="A2:A3"/>
    <mergeCell ref="B2:C2"/>
    <mergeCell ref="D2:E2"/>
    <mergeCell ref="F2:G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Mapa_Planilha</vt:lpstr>
      <vt:lpstr>I - Demonst. IR e CSLL</vt:lpstr>
      <vt:lpstr>A-Realiz. Proj.</vt:lpstr>
      <vt:lpstr>R-Valores  IR e CSLL compensar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Luciano Ricardo Menegazzo</cp:lastModifiedBy>
  <dcterms:created xsi:type="dcterms:W3CDTF">2019-11-25T15:00:33Z</dcterms:created>
  <dcterms:modified xsi:type="dcterms:W3CDTF">2020-12-21T21:08:22Z</dcterms:modified>
</cp:coreProperties>
</file>